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raya\Desktop\"/>
    </mc:Choice>
  </mc:AlternateContent>
  <xr:revisionPtr revIDLastSave="0" documentId="13_ncr:1_{774257D2-60E2-4319-9488-DC377C2FC19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Activo" sheetId="11" r:id="rId1"/>
    <sheet name="Pasivo" sheetId="12" r:id="rId2"/>
    <sheet name="Cuenta de resultados" sheetId="17" r:id="rId3"/>
  </sheets>
  <definedNames>
    <definedName name="_xlnm.Print_Area" localSheetId="2">'Cuenta de resultados'!$A$1:$G$100</definedName>
  </definedNames>
  <calcPr calcId="181029"/>
</workbook>
</file>

<file path=xl/calcChain.xml><?xml version="1.0" encoding="utf-8"?>
<calcChain xmlns="http://schemas.openxmlformats.org/spreadsheetml/2006/main">
  <c r="C40" i="12" l="1"/>
  <c r="G73" i="17" l="1"/>
  <c r="G67" i="17"/>
  <c r="G61" i="17"/>
  <c r="G77" i="17" s="1"/>
  <c r="G49" i="17"/>
  <c r="G39" i="17"/>
  <c r="G34" i="17"/>
  <c r="G30" i="17"/>
  <c r="G24" i="17"/>
  <c r="G16" i="17"/>
  <c r="E64" i="12"/>
  <c r="E57" i="12"/>
  <c r="E44" i="12"/>
  <c r="E42" i="12" s="1"/>
  <c r="E40" i="12"/>
  <c r="E36" i="12"/>
  <c r="E30" i="12"/>
  <c r="E17" i="12"/>
  <c r="E11" i="12" s="1"/>
  <c r="E33" i="11"/>
  <c r="E29" i="11" s="1"/>
  <c r="E20" i="11"/>
  <c r="E15" i="11"/>
  <c r="E11" i="11"/>
  <c r="E53" i="12" l="1"/>
  <c r="G59" i="17"/>
  <c r="G83" i="17" s="1"/>
  <c r="G87" i="17" s="1"/>
  <c r="G93" i="17" s="1"/>
  <c r="G95" i="17" s="1"/>
  <c r="E9" i="11"/>
  <c r="E9" i="12"/>
  <c r="E70" i="12" s="1"/>
  <c r="G14" i="17"/>
  <c r="E45" i="11"/>
  <c r="E73" i="17" l="1"/>
  <c r="E67" i="17"/>
  <c r="E61" i="17"/>
  <c r="E49" i="17"/>
  <c r="E39" i="17"/>
  <c r="E34" i="17"/>
  <c r="E30" i="17"/>
  <c r="E24" i="17"/>
  <c r="E16" i="17"/>
  <c r="E77" i="17" l="1"/>
  <c r="E14" i="17"/>
  <c r="E59" i="17"/>
  <c r="E83" i="17" l="1"/>
  <c r="E87" i="17" l="1"/>
  <c r="E93" i="17" s="1"/>
  <c r="E95" i="17" s="1"/>
  <c r="C64" i="12" l="1"/>
  <c r="C57" i="12"/>
  <c r="C44" i="12"/>
  <c r="C42" i="12" s="1"/>
  <c r="C36" i="12"/>
  <c r="C30" i="12"/>
  <c r="C17" i="12"/>
  <c r="C11" i="12" s="1"/>
  <c r="C53" i="12" l="1"/>
  <c r="C9" i="12"/>
  <c r="C33" i="11"/>
  <c r="C20" i="11"/>
  <c r="C15" i="11"/>
  <c r="C11" i="11"/>
  <c r="C29" i="11" l="1"/>
  <c r="C70" i="12"/>
  <c r="C9" i="11"/>
  <c r="C45" i="11" l="1"/>
</calcChain>
</file>

<file path=xl/sharedStrings.xml><?xml version="1.0" encoding="utf-8"?>
<sst xmlns="http://schemas.openxmlformats.org/spreadsheetml/2006/main" count="134" uniqueCount="121">
  <si>
    <t>(expresado en euros)</t>
  </si>
  <si>
    <t>ACTIVO</t>
  </si>
  <si>
    <t>A)  ACTIVO NO CORRIENTE</t>
  </si>
  <si>
    <t xml:space="preserve">  I. Inmovilizado intangible</t>
  </si>
  <si>
    <t xml:space="preserve">  II. Inmovilizado material</t>
  </si>
  <si>
    <t xml:space="preserve">     1. Terrenos y construcciones</t>
  </si>
  <si>
    <t xml:space="preserve">     2. Instalaciones técnicas y otro inmovilizado material</t>
  </si>
  <si>
    <t xml:space="preserve">     3. Inmovilizado en curso y anticipos</t>
  </si>
  <si>
    <t xml:space="preserve">     1. Participaciones puestas en equivalencia</t>
  </si>
  <si>
    <t xml:space="preserve">     3. Otros activos financieros</t>
  </si>
  <si>
    <t>B)  ACTIVOS CORRIENTES</t>
  </si>
  <si>
    <t xml:space="preserve">     1. Clientes por ventas y prestaciones de servicios</t>
  </si>
  <si>
    <t xml:space="preserve">     2. Empresas puestas en equivalencia</t>
  </si>
  <si>
    <t xml:space="preserve">     3. Activos por impuesto corriente</t>
  </si>
  <si>
    <t xml:space="preserve">     4. Otros deudores</t>
  </si>
  <si>
    <t>TOTAL ACTIVO</t>
  </si>
  <si>
    <t>PATRIMONIO NETO Y PASIVO</t>
  </si>
  <si>
    <t>A) PATRIMONIO NETO</t>
  </si>
  <si>
    <t>A-1) Fondos propios</t>
  </si>
  <si>
    <t xml:space="preserve">  I. Capital </t>
  </si>
  <si>
    <t xml:space="preserve">  II. Prima de emisión</t>
  </si>
  <si>
    <t xml:space="preserve">  III. Reservas</t>
  </si>
  <si>
    <t xml:space="preserve">    1. Reservas distribuibles</t>
  </si>
  <si>
    <t xml:space="preserve">    2. Reservas no distribuibles</t>
  </si>
  <si>
    <t xml:space="preserve">    3. Resultados de ejercicios anteriores</t>
  </si>
  <si>
    <t xml:space="preserve">  IV. Reservas en sociedades consolidadas</t>
  </si>
  <si>
    <t>A-2) Ajustes por cambios de valor</t>
  </si>
  <si>
    <t>A-3) Subvenciones, donaciones y legados recibidos</t>
  </si>
  <si>
    <t xml:space="preserve">  I. En sociedades consolidadas</t>
  </si>
  <si>
    <t>A-4) Socios externos</t>
  </si>
  <si>
    <t>B) PASIVO NO CORRIENTE</t>
  </si>
  <si>
    <t xml:space="preserve">    1. Obligaciones y otros valores negociables</t>
  </si>
  <si>
    <t xml:space="preserve">    3. Acreedores por arrendamiento financiero</t>
  </si>
  <si>
    <t xml:space="preserve">    4. Otros pasivos financieros</t>
  </si>
  <si>
    <t>C) PASIVO CORRIENTE</t>
  </si>
  <si>
    <t xml:space="preserve">    1. Proveedores</t>
  </si>
  <si>
    <t xml:space="preserve">    2. Proveedores, empresas del grupo y asociadas</t>
  </si>
  <si>
    <t xml:space="preserve">    3. Pasivos por impuesto corriente</t>
  </si>
  <si>
    <t xml:space="preserve">    4. Otros acreedores</t>
  </si>
  <si>
    <t>TOTAL PATRIMONIO NETO Y PASIVO</t>
  </si>
  <si>
    <t>A) OPERACIONES CONTINUADAS</t>
  </si>
  <si>
    <t xml:space="preserve">  1. Importe neto de la cifra de negocios</t>
  </si>
  <si>
    <t xml:space="preserve">     b) Prestaciones de servicios</t>
  </si>
  <si>
    <t xml:space="preserve">  2. Variación de existencias de productos terminados y en curso de fabricación</t>
  </si>
  <si>
    <t xml:space="preserve">  3. Trabajos realizados por la empresa para su activo</t>
  </si>
  <si>
    <t xml:space="preserve">  4. Aprovisionamientos</t>
  </si>
  <si>
    <t xml:space="preserve">     b) Consumo de materias primas y otras materias consumibles</t>
  </si>
  <si>
    <t xml:space="preserve">     c) Trabajos realizados por otras empresas</t>
  </si>
  <si>
    <t xml:space="preserve">     a) Ingresos accesorios y otros de gestión corriente</t>
  </si>
  <si>
    <t xml:space="preserve">     a) Sueldos y salarios y asimilados</t>
  </si>
  <si>
    <t xml:space="preserve">     b) Cargas sociales</t>
  </si>
  <si>
    <t xml:space="preserve">     c) Provisiones</t>
  </si>
  <si>
    <t xml:space="preserve">     b) Otros gastos de gestión corriente</t>
  </si>
  <si>
    <t xml:space="preserve">     a) Deterioros y pérdidas</t>
  </si>
  <si>
    <t xml:space="preserve">     b) Resultados por enajenaciones y otras</t>
  </si>
  <si>
    <t xml:space="preserve">     a) De participaciones en instrumentos de patrimonio</t>
  </si>
  <si>
    <t xml:space="preserve">     a) Cartera de negociación y otros</t>
  </si>
  <si>
    <t xml:space="preserve">     b) Imputación al resultado del ejercicio por activos financieros disponibles para la venta</t>
  </si>
  <si>
    <t>B) OPERACIONES INTERRUMPIDAS</t>
  </si>
  <si>
    <t>A.5) RESULTADO CONSOLIDADO DEL EJERCICIO (A.4+24)</t>
  </si>
  <si>
    <t>Resultado atribuido a la sociedad dominante……….</t>
  </si>
  <si>
    <t>Resultado atribuido a socios externos………………….</t>
  </si>
  <si>
    <t>NBI BEARINGS EUROPE, S.A. Y SOCIEDADES DEPENDIENTES</t>
  </si>
  <si>
    <t xml:space="preserve"> 9. Imputación de subvenciones de inmovilizado no financiero y otras</t>
  </si>
  <si>
    <t xml:space="preserve"> 8. Amortización del inmovilizado</t>
  </si>
  <si>
    <t xml:space="preserve"> 7. Otros gastos de explotación</t>
  </si>
  <si>
    <t xml:space="preserve"> 6. Gastos de personal</t>
  </si>
  <si>
    <t xml:space="preserve"> 5. Otros ingresos de explotación</t>
  </si>
  <si>
    <t>10. Excesos de provisiones</t>
  </si>
  <si>
    <t>12. Deterioro y resultado por enajenaciones de participaciones consolidadas</t>
  </si>
  <si>
    <t>14. Otros resultados</t>
  </si>
  <si>
    <t xml:space="preserve"> 15. Ingresos financieros</t>
  </si>
  <si>
    <t xml:space="preserve"> 16. Gastos financieros</t>
  </si>
  <si>
    <t xml:space="preserve"> 17. Variación de valor razonable en instrumentos financieros</t>
  </si>
  <si>
    <t xml:space="preserve"> 18. Diferencias de cambio</t>
  </si>
  <si>
    <t xml:space="preserve"> 19. Deterioro y resultado por enajenaciones de instrumentos financieros</t>
  </si>
  <si>
    <t xml:space="preserve"> 23.Impuestos sobre beneficios</t>
  </si>
  <si>
    <t xml:space="preserve"> 24.Resultado del ejercicio procedente de operaciones interrumpidas neto de impuestos</t>
  </si>
  <si>
    <t xml:space="preserve">  I. Diferencia de conversión de sociedades consolidadas</t>
  </si>
  <si>
    <t>13. Diferencia negativa de consolidación de sociedades consolidadas</t>
  </si>
  <si>
    <t>A.1) RESULTADO DE LA EXPLOTACIÓN (1+2+3+4+5+6+7+8+9+10+11+12+13+14)</t>
  </si>
  <si>
    <t>A.2) RESULTADO FINANCIERO (15+16+17+18+19)</t>
  </si>
  <si>
    <t xml:space="preserve"> 20. Participación en beneficios (pérdidas) de sociedades puestas en equivalencia</t>
  </si>
  <si>
    <t xml:space="preserve"> 21. Deterioro y resultados por enajenaciones de participaciones puestas en equivalencia</t>
  </si>
  <si>
    <t xml:space="preserve"> 22. Diferencia negativa de consolidación de sociedades puestas en equivalencia</t>
  </si>
  <si>
    <t>CUENTA DE PÉRDIDAS Y GANANCIAS</t>
  </si>
  <si>
    <t xml:space="preserve">     2. Créditos a sociedades puestas en equivalencia</t>
  </si>
  <si>
    <t xml:space="preserve">     1. Inmovilizado Intangible</t>
  </si>
  <si>
    <t xml:space="preserve">    2. Deudas con entidades de crédito</t>
  </si>
  <si>
    <t xml:space="preserve">    5. Proveedores de Inmovilizado</t>
  </si>
  <si>
    <t xml:space="preserve">     a) Ventas</t>
  </si>
  <si>
    <t xml:space="preserve">     a) Consumo de mercaderías</t>
  </si>
  <si>
    <t xml:space="preserve">     d) Deterioro de mercaderías, materias primas y otros aprovisionamientos</t>
  </si>
  <si>
    <t xml:space="preserve">     b) Subvenciones de explotación incorporadas al resultado del ejercicio</t>
  </si>
  <si>
    <t xml:space="preserve">     b) De valores negociables y otros instrumentos financieros</t>
  </si>
  <si>
    <t xml:space="preserve">     2. Fondo de comercio de consolidación</t>
  </si>
  <si>
    <t xml:space="preserve">  III. Inversiones en empresas del grupo y asociadas a largo plazo</t>
  </si>
  <si>
    <t xml:space="preserve">  IV. Inversiones financieras a largo plazo</t>
  </si>
  <si>
    <t xml:space="preserve">  V. Activos por impuesto diferido</t>
  </si>
  <si>
    <t xml:space="preserve">  I. Existencias</t>
  </si>
  <si>
    <t xml:space="preserve">  II. Deudores comerciales y otras cuentas a cobrar</t>
  </si>
  <si>
    <t xml:space="preserve">  III. Inversiones financieras a corto plazo</t>
  </si>
  <si>
    <t xml:space="preserve">  IV. Periodificaciones a corto plazo</t>
  </si>
  <si>
    <t xml:space="preserve">  V. Efectivo y otros activos líquidos equivalentes</t>
  </si>
  <si>
    <t>BALANCES RESUMIDOS CONSOLIDADOS</t>
  </si>
  <si>
    <t xml:space="preserve">  V. (Acciones y participaciones en patrimonio propias y de la sociedad dominante)</t>
  </si>
  <si>
    <t xml:space="preserve">  VII. (Dividendo a cuenta)</t>
  </si>
  <si>
    <t xml:space="preserve">  II. Otros ajustes por cambios de valor de sociedades consolidadas</t>
  </si>
  <si>
    <t xml:space="preserve">  I. Deudas a largo plazo</t>
  </si>
  <si>
    <t xml:space="preserve">  II. Pasivo por impuesto diferido</t>
  </si>
  <si>
    <t xml:space="preserve">  I. Provisiones a corto plazo</t>
  </si>
  <si>
    <t xml:space="preserve">  II. Deudas a corto plazo</t>
  </si>
  <si>
    <t xml:space="preserve">  III. Acreedores comerciales y otras cuentas a pagar</t>
  </si>
  <si>
    <t xml:space="preserve">  VI. Resultado del ejercicio </t>
  </si>
  <si>
    <t xml:space="preserve">     a) Perdidas, deterioro y variación de provisiones por operaciones comerciales</t>
  </si>
  <si>
    <t>A.3) RESULTADO ANTES DE IMPUESTOS(A.1+A.2+20+21+22)</t>
  </si>
  <si>
    <t>A.4) RESULTADO DEL EJERCICIO PROCEDENTE DE OPERACIONES CONTINUADAS(A.3+23)</t>
  </si>
  <si>
    <t>11. Deterioro y resultado por enajenaciones del inmovilizado</t>
  </si>
  <si>
    <t>A 31 DE DICIEMBRE DE 2022 Y 2021</t>
  </si>
  <si>
    <t>TERMINADOS EL 31 DE DICIEMBRE DE 2022 Y 2021</t>
  </si>
  <si>
    <t xml:space="preserve">CUENTA DE PÉRDIDAS Y GANANCIAS CONSOLIDADA DE LOS PERÍODOS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</si>
</sst>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;\(#,##0\)\ "/>
    <numFmt numFmtId="167" formatCode="#,##0\ ;\(#,##0\)"/>
    <numFmt numFmtId="168" formatCode="_(* #,##0.00_);_(* \(#,##0.00\);_(* &quot;-&quot;??_);_(@_)"/>
    <numFmt numFmtId="169" formatCode="#,##0.0"/>
    <numFmt numFmtId="170" formatCode="_-* #,##0.00\ _P_t_s_-;\-* #,##0.00\ _P_t_s_-;_-* &quot;-&quot;??\ _P_t_s_-;_-@_-"/>
    <numFmt numFmtId="171" formatCode="_-* #,##0.00\ _p_t_a_-;\-* #,##0.00\ _p_t_a_-;_-* &quot;-&quot;??\ _p_t_a_-;_-@_-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omic Sans MS"/>
      <family val="2"/>
    </font>
    <font>
      <sz val="10"/>
      <name val="Arial"/>
      <family val="2"/>
    </font>
    <font>
      <sz val="10"/>
      <name val="Geneva"/>
    </font>
    <font>
      <sz val="9"/>
      <name val="Geneva"/>
    </font>
    <font>
      <b/>
      <sz val="12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5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4" fontId="7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8" fillId="0" borderId="0"/>
    <xf numFmtId="4" fontId="8" fillId="0" borderId="0"/>
    <xf numFmtId="0" fontId="6" fillId="0" borderId="0"/>
    <xf numFmtId="10" fontId="8" fillId="0" borderId="0"/>
    <xf numFmtId="0" fontId="5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3" fontId="9" fillId="0" borderId="0"/>
    <xf numFmtId="165" fontId="6" fillId="0" borderId="0" applyFont="0" applyFill="0" applyBorder="0" applyAlignment="0" applyProtection="0"/>
    <xf numFmtId="0" fontId="10" fillId="0" borderId="0"/>
    <xf numFmtId="0" fontId="3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" fillId="0" borderId="0"/>
    <xf numFmtId="0" fontId="6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70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0" fontId="1" fillId="0" borderId="0"/>
    <xf numFmtId="0" fontId="6" fillId="0" borderId="0">
      <alignment vertical="top"/>
    </xf>
    <xf numFmtId="0" fontId="1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0" borderId="0"/>
    <xf numFmtId="17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59">
    <xf numFmtId="0" fontId="0" fillId="0" borderId="0" xfId="0"/>
    <xf numFmtId="166" fontId="13" fillId="2" borderId="1" xfId="0" applyNumberFormat="1" applyFont="1" applyFill="1" applyBorder="1" applyAlignment="1">
      <alignment horizontal="left" wrapText="1"/>
    </xf>
    <xf numFmtId="166" fontId="13" fillId="2" borderId="0" xfId="0" applyNumberFormat="1" applyFont="1" applyFill="1" applyAlignment="1">
      <alignment horizontal="center" wrapText="1"/>
    </xf>
    <xf numFmtId="166" fontId="13" fillId="2" borderId="1" xfId="0" applyNumberFormat="1" applyFont="1" applyFill="1" applyBorder="1" applyAlignment="1">
      <alignment horizontal="center" wrapText="1"/>
    </xf>
    <xf numFmtId="166" fontId="13" fillId="2" borderId="0" xfId="2" applyNumberFormat="1" applyFont="1" applyFill="1" applyAlignment="1">
      <alignment horizontal="center" wrapText="1"/>
    </xf>
    <xf numFmtId="0" fontId="13" fillId="2" borderId="0" xfId="0" applyFont="1" applyFill="1" applyAlignment="1">
      <alignment vertical="center" wrapText="1"/>
    </xf>
    <xf numFmtId="169" fontId="13" fillId="2" borderId="0" xfId="0" applyNumberFormat="1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166" fontId="13" fillId="2" borderId="1" xfId="0" applyNumberFormat="1" applyFont="1" applyFill="1" applyBorder="1" applyAlignment="1">
      <alignment vertical="center" wrapText="1"/>
    </xf>
    <xf numFmtId="166" fontId="12" fillId="2" borderId="0" xfId="0" applyNumberFormat="1" applyFont="1" applyFill="1" applyAlignment="1">
      <alignment vertical="center" wrapText="1"/>
    </xf>
    <xf numFmtId="166" fontId="13" fillId="2" borderId="0" xfId="0" applyNumberFormat="1" applyFont="1" applyFill="1" applyAlignment="1">
      <alignment horizontal="center" vertical="center" wrapText="1"/>
    </xf>
    <xf numFmtId="169" fontId="13" fillId="2" borderId="0" xfId="1" applyNumberFormat="1" applyFont="1" applyFill="1" applyAlignment="1">
      <alignment horizontal="right" vertical="center" wrapText="1"/>
    </xf>
    <xf numFmtId="169" fontId="12" fillId="2" borderId="0" xfId="0" applyNumberFormat="1" applyFont="1" applyFill="1" applyAlignment="1">
      <alignment vertical="center" wrapText="1"/>
    </xf>
    <xf numFmtId="169" fontId="12" fillId="2" borderId="0" xfId="1" applyNumberFormat="1" applyFont="1" applyFill="1" applyAlignment="1">
      <alignment horizontal="right" vertical="center" wrapText="1"/>
    </xf>
    <xf numFmtId="0" fontId="14" fillId="2" borderId="0" xfId="0" applyFont="1" applyFill="1" applyAlignment="1">
      <alignment vertical="center" wrapText="1"/>
    </xf>
    <xf numFmtId="169" fontId="14" fillId="2" borderId="0" xfId="0" applyNumberFormat="1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169" fontId="15" fillId="2" borderId="0" xfId="0" applyNumberFormat="1" applyFont="1" applyFill="1" applyAlignment="1">
      <alignment vertical="center" wrapText="1"/>
    </xf>
    <xf numFmtId="169" fontId="14" fillId="2" borderId="0" xfId="1" applyNumberFormat="1" applyFont="1" applyFill="1" applyAlignment="1">
      <alignment horizontal="right" vertical="center" wrapText="1"/>
    </xf>
    <xf numFmtId="169" fontId="15" fillId="2" borderId="0" xfId="1" applyNumberFormat="1" applyFont="1" applyFill="1" applyAlignment="1">
      <alignment horizontal="right" vertical="center" wrapText="1"/>
    </xf>
    <xf numFmtId="166" fontId="12" fillId="2" borderId="0" xfId="0" applyNumberFormat="1" applyFont="1" applyFill="1" applyAlignment="1">
      <alignment horizontal="center" vertical="center" wrapText="1"/>
    </xf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12" fillId="2" borderId="1" xfId="0" applyFont="1" applyFill="1" applyBorder="1"/>
    <xf numFmtId="166" fontId="13" fillId="2" borderId="1" xfId="0" applyNumberFormat="1" applyFont="1" applyFill="1" applyBorder="1"/>
    <xf numFmtId="166" fontId="12" fillId="2" borderId="1" xfId="0" applyNumberFormat="1" applyFont="1" applyFill="1" applyBorder="1" applyAlignment="1">
      <alignment horizontal="left"/>
    </xf>
    <xf numFmtId="166" fontId="12" fillId="2" borderId="1" xfId="0" applyNumberFormat="1" applyFont="1" applyFill="1" applyBorder="1"/>
    <xf numFmtId="166" fontId="13" fillId="2" borderId="0" xfId="0" applyNumberFormat="1" applyFont="1" applyFill="1" applyAlignment="1">
      <alignment horizontal="center"/>
    </xf>
    <xf numFmtId="166" fontId="13" fillId="2" borderId="0" xfId="0" applyNumberFormat="1" applyFont="1" applyFill="1" applyAlignment="1">
      <alignment horizontal="left"/>
    </xf>
    <xf numFmtId="49" fontId="13" fillId="2" borderId="1" xfId="0" applyNumberFormat="1" applyFont="1" applyFill="1" applyBorder="1" applyAlignment="1">
      <alignment horizontal="left"/>
    </xf>
    <xf numFmtId="49" fontId="12" fillId="2" borderId="1" xfId="0" applyNumberFormat="1" applyFont="1" applyFill="1" applyBorder="1"/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169" fontId="14" fillId="2" borderId="0" xfId="1" applyNumberFormat="1" applyFont="1" applyFill="1" applyAlignment="1">
      <alignment horizontal="right" vertical="justify"/>
    </xf>
    <xf numFmtId="169" fontId="14" fillId="2" borderId="0" xfId="0" applyNumberFormat="1" applyFont="1" applyFill="1" applyAlignment="1">
      <alignment horizontal="right" vertical="justify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justify" vertical="top" wrapText="1"/>
    </xf>
    <xf numFmtId="0" fontId="12" fillId="2" borderId="0" xfId="0" applyFont="1" applyFill="1" applyAlignment="1">
      <alignment horizontal="left" vertical="center"/>
    </xf>
    <xf numFmtId="169" fontId="15" fillId="2" borderId="0" xfId="1" applyNumberFormat="1" applyFont="1" applyFill="1" applyAlignment="1">
      <alignment horizontal="right" vertical="justify"/>
    </xf>
    <xf numFmtId="169" fontId="12" fillId="2" borderId="0" xfId="0" applyNumberFormat="1" applyFont="1" applyFill="1"/>
    <xf numFmtId="0" fontId="15" fillId="2" borderId="0" xfId="0" applyFont="1" applyFill="1" applyAlignment="1">
      <alignment horizontal="left" vertical="center"/>
    </xf>
    <xf numFmtId="169" fontId="12" fillId="2" borderId="0" xfId="0" applyNumberFormat="1" applyFont="1" applyFill="1" applyAlignment="1">
      <alignment horizontal="right" vertical="justify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justify" vertical="top"/>
    </xf>
    <xf numFmtId="169" fontId="15" fillId="2" borderId="0" xfId="0" applyNumberFormat="1" applyFont="1" applyFill="1" applyAlignment="1">
      <alignment horizontal="right" vertical="justify"/>
    </xf>
    <xf numFmtId="0" fontId="13" fillId="2" borderId="0" xfId="0" applyFont="1" applyFill="1" applyAlignment="1">
      <alignment horizontal="left"/>
    </xf>
    <xf numFmtId="0" fontId="13" fillId="2" borderId="0" xfId="0" applyFont="1" applyFill="1"/>
    <xf numFmtId="1" fontId="13" fillId="2" borderId="1" xfId="0" applyNumberFormat="1" applyFont="1" applyFill="1" applyBorder="1" applyAlignment="1">
      <alignment horizontal="center" wrapText="1"/>
    </xf>
    <xf numFmtId="1" fontId="13" fillId="2" borderId="0" xfId="2" applyNumberFormat="1" applyFont="1" applyFill="1" applyAlignment="1">
      <alignment horizontal="center" wrapText="1"/>
    </xf>
    <xf numFmtId="166" fontId="13" fillId="2" borderId="0" xfId="0" applyNumberFormat="1" applyFont="1" applyFill="1" applyAlignment="1">
      <alignment horizontal="center" vertical="center" wrapText="1"/>
    </xf>
    <xf numFmtId="166" fontId="13" fillId="2" borderId="2" xfId="0" applyNumberFormat="1" applyFont="1" applyFill="1" applyBorder="1" applyAlignment="1">
      <alignment horizontal="center" vertical="center" wrapText="1"/>
    </xf>
    <xf numFmtId="166" fontId="13" fillId="2" borderId="0" xfId="0" applyNumberFormat="1" applyFont="1" applyFill="1" applyAlignment="1">
      <alignment horizontal="center"/>
    </xf>
    <xf numFmtId="166" fontId="13" fillId="2" borderId="2" xfId="0" applyNumberFormat="1" applyFont="1" applyFill="1" applyBorder="1" applyAlignment="1">
      <alignment horizontal="center"/>
    </xf>
  </cellXfs>
  <cellStyles count="95">
    <cellStyle name="Euro" xfId="3" xr:uid="{00000000-0005-0000-0000-000002000000}"/>
    <cellStyle name="Euro 2" xfId="24" xr:uid="{00000000-0005-0000-0000-000003000000}"/>
    <cellStyle name="Fecha" xfId="4" xr:uid="{00000000-0005-0000-0000-000004000000}"/>
    <cellStyle name="Millares" xfId="1" builtinId="3"/>
    <cellStyle name="Millares [0]" xfId="2" builtinId="6"/>
    <cellStyle name="Millares [0] 2" xfId="5" xr:uid="{00000000-0005-0000-0000-000005000000}"/>
    <cellStyle name="Millares [0] 2 2" xfId="25" xr:uid="{00000000-0005-0000-0000-000006000000}"/>
    <cellStyle name="Millares [0] 3" xfId="14" xr:uid="{00000000-0005-0000-0000-000007000000}"/>
    <cellStyle name="Millares [0] 3 2" xfId="29" xr:uid="{00000000-0005-0000-0000-000008000000}"/>
    <cellStyle name="Millares [0] 3 3" xfId="65" xr:uid="{6F2D4BF3-DF31-4D65-A284-1A025DA337DA}"/>
    <cellStyle name="Millares [0] 4" xfId="23" xr:uid="{00000000-0005-0000-0000-000009000000}"/>
    <cellStyle name="Millares [0] 4 2" xfId="80" xr:uid="{47BF87BB-0C1B-4BE3-B083-52C55D7B7C49}"/>
    <cellStyle name="Millares [0] 5" xfId="89" xr:uid="{C621FD28-4D71-4000-A782-83C600C5E59D}"/>
    <cellStyle name="Millares 10" xfId="85" xr:uid="{0250B079-2EEA-4997-93B9-DE0EBB06AAB0}"/>
    <cellStyle name="Millares 11" xfId="88" xr:uid="{8B7E1112-4C24-4CB7-AA76-E9B9610CDD56}"/>
    <cellStyle name="Millares 12" xfId="90" xr:uid="{CC4435DC-7BDF-41DF-A763-18A1278C03ED}"/>
    <cellStyle name="Millares 13" xfId="94" xr:uid="{823A3C71-B7FC-4FD8-A2BE-DE6BC789917F}"/>
    <cellStyle name="Millares 2" xfId="6" xr:uid="{00000000-0005-0000-0000-00000A000000}"/>
    <cellStyle name="Millares 2 2" xfId="19" xr:uid="{00000000-0005-0000-0000-00000B000000}"/>
    <cellStyle name="Millares 2 3" xfId="26" xr:uid="{00000000-0005-0000-0000-00000C000000}"/>
    <cellStyle name="Millares 3" xfId="7" xr:uid="{00000000-0005-0000-0000-00000D000000}"/>
    <cellStyle name="Millares 3 2" xfId="27" xr:uid="{00000000-0005-0000-0000-00000E000000}"/>
    <cellStyle name="Millares 4" xfId="13" xr:uid="{00000000-0005-0000-0000-00000F000000}"/>
    <cellStyle name="Millares 4 2" xfId="28" xr:uid="{00000000-0005-0000-0000-000010000000}"/>
    <cellStyle name="Millares 4 3" xfId="69" xr:uid="{7346D176-A581-4924-A55D-B645CFBFA5F8}"/>
    <cellStyle name="Millares 5" xfId="16" xr:uid="{00000000-0005-0000-0000-000011000000}"/>
    <cellStyle name="Millares 5 2" xfId="64" xr:uid="{ED465C1C-0771-4F6E-815E-71ACE0CDEBEA}"/>
    <cellStyle name="Millares 6" xfId="17" xr:uid="{00000000-0005-0000-0000-000012000000}"/>
    <cellStyle name="Millares 6 2" xfId="71" xr:uid="{0DD30720-7601-41BB-B5AE-E3AA22F81B1E}"/>
    <cellStyle name="Millares 7" xfId="22" xr:uid="{00000000-0005-0000-0000-000013000000}"/>
    <cellStyle name="Millares 8" xfId="32" xr:uid="{00000000-0005-0000-0000-000014000000}"/>
    <cellStyle name="Millares 9" xfId="79" xr:uid="{1C5E5F27-72FB-403D-A65C-4340948808B3}"/>
    <cellStyle name="Moneda [0] 2" xfId="66" xr:uid="{C39B051D-ADA2-4539-805A-B11AA4E0908D}"/>
    <cellStyle name="Moneda [0] 3" xfId="74" xr:uid="{23C89291-4816-4873-8BA2-C622928B7876}"/>
    <cellStyle name="Normal" xfId="0" builtinId="0"/>
    <cellStyle name="Normal (-)" xfId="8" xr:uid="{00000000-0005-0000-0000-000016000000}"/>
    <cellStyle name="Normal (2)" xfId="9" xr:uid="{00000000-0005-0000-0000-000017000000}"/>
    <cellStyle name="Normal 10" xfId="38" xr:uid="{00000000-0005-0000-0000-000018000000}"/>
    <cellStyle name="Normal 10 2" xfId="87" xr:uid="{88F238F0-32AB-4464-97B5-92873BB4D205}"/>
    <cellStyle name="Normal 11" xfId="39" xr:uid="{00000000-0005-0000-0000-000019000000}"/>
    <cellStyle name="Normal 11 2" xfId="91" xr:uid="{21D33AAA-3A5E-4963-9F5C-EDC443EDCC81}"/>
    <cellStyle name="Normal 12" xfId="40" xr:uid="{00000000-0005-0000-0000-00001A000000}"/>
    <cellStyle name="Normal 13" xfId="41" xr:uid="{00000000-0005-0000-0000-00001B000000}"/>
    <cellStyle name="Normal 14" xfId="18" xr:uid="{00000000-0005-0000-0000-00001C000000}"/>
    <cellStyle name="Normal 14 2" xfId="42" xr:uid="{00000000-0005-0000-0000-00001D000000}"/>
    <cellStyle name="Normal 15" xfId="43" xr:uid="{00000000-0005-0000-0000-00001E000000}"/>
    <cellStyle name="Normal 16" xfId="44" xr:uid="{00000000-0005-0000-0000-00001F000000}"/>
    <cellStyle name="Normal 17" xfId="45" xr:uid="{00000000-0005-0000-0000-000020000000}"/>
    <cellStyle name="Normal 18" xfId="46" xr:uid="{00000000-0005-0000-0000-000021000000}"/>
    <cellStyle name="Normal 19" xfId="47" xr:uid="{00000000-0005-0000-0000-000022000000}"/>
    <cellStyle name="Normal 2" xfId="10" xr:uid="{00000000-0005-0000-0000-000023000000}"/>
    <cellStyle name="Normal 2 2" xfId="81" xr:uid="{87A346C6-1F89-463D-BE32-46BF58480BFD}"/>
    <cellStyle name="Normal 2 3" xfId="93" xr:uid="{2FCE21CC-DA6F-4FE4-ABBE-97C8D294A57E}"/>
    <cellStyle name="Normal 20" xfId="48" xr:uid="{00000000-0005-0000-0000-000024000000}"/>
    <cellStyle name="Normal 21" xfId="49" xr:uid="{00000000-0005-0000-0000-000025000000}"/>
    <cellStyle name="Normal 22" xfId="50" xr:uid="{00000000-0005-0000-0000-000026000000}"/>
    <cellStyle name="Normal 23" xfId="51" xr:uid="{00000000-0005-0000-0000-000027000000}"/>
    <cellStyle name="Normal 24" xfId="52" xr:uid="{00000000-0005-0000-0000-000028000000}"/>
    <cellStyle name="Normal 25" xfId="53" xr:uid="{00000000-0005-0000-0000-000029000000}"/>
    <cellStyle name="Normal 26" xfId="54" xr:uid="{00000000-0005-0000-0000-00002A000000}"/>
    <cellStyle name="Normal 27" xfId="55" xr:uid="{00000000-0005-0000-0000-00002B000000}"/>
    <cellStyle name="Normal 28" xfId="56" xr:uid="{00000000-0005-0000-0000-00002C000000}"/>
    <cellStyle name="Normal 29" xfId="57" xr:uid="{00000000-0005-0000-0000-00002D000000}"/>
    <cellStyle name="Normal 3" xfId="12" xr:uid="{00000000-0005-0000-0000-00002E000000}"/>
    <cellStyle name="Normal 3 2" xfId="82" xr:uid="{5BDDD023-F0C2-4184-9BAC-32B0225E7730}"/>
    <cellStyle name="Normal 3 3" xfId="68" xr:uid="{270B1A87-321F-49DD-AC93-1D1FAB3DE7B3}"/>
    <cellStyle name="Normal 30" xfId="58" xr:uid="{00000000-0005-0000-0000-00002F000000}"/>
    <cellStyle name="Normal 31" xfId="59" xr:uid="{00000000-0005-0000-0000-000030000000}"/>
    <cellStyle name="Normal 32" xfId="60" xr:uid="{00000000-0005-0000-0000-000031000000}"/>
    <cellStyle name="Normal 33" xfId="61" xr:uid="{00000000-0005-0000-0000-000032000000}"/>
    <cellStyle name="Normal 34" xfId="62" xr:uid="{12AD2F47-95C7-4748-8428-6FAF77455612}"/>
    <cellStyle name="Normal 4" xfId="15" xr:uid="{00000000-0005-0000-0000-000033000000}"/>
    <cellStyle name="Normal 4 2" xfId="30" xr:uid="{00000000-0005-0000-0000-000034000000}"/>
    <cellStyle name="Normal 4 2 2" xfId="83" xr:uid="{A1E6C40E-6033-44C4-9335-85D5546D9E71}"/>
    <cellStyle name="Normal 4 3" xfId="63" xr:uid="{EBC36401-49D5-490A-8907-8359D862B843}"/>
    <cellStyle name="Normal 5" xfId="20" xr:uid="{00000000-0005-0000-0000-000035000000}"/>
    <cellStyle name="Normal 5 2" xfId="33" xr:uid="{00000000-0005-0000-0000-000036000000}"/>
    <cellStyle name="Normal 5 3" xfId="70" xr:uid="{E8030A14-9B29-4FF2-87E7-7458EA5DD959}"/>
    <cellStyle name="Normal 6" xfId="21" xr:uid="{00000000-0005-0000-0000-000037000000}"/>
    <cellStyle name="Normal 6 2" xfId="34" xr:uid="{00000000-0005-0000-0000-000038000000}"/>
    <cellStyle name="Normal 6 3" xfId="73" xr:uid="{280FECB2-48A8-461C-A17A-9B4752360BC8}"/>
    <cellStyle name="Normal 7" xfId="35" xr:uid="{00000000-0005-0000-0000-000039000000}"/>
    <cellStyle name="Normal 7 2" xfId="76" xr:uid="{2B5E1B7A-CD5A-46A8-9ABE-693CFF219D4F}"/>
    <cellStyle name="Normal 8" xfId="36" xr:uid="{00000000-0005-0000-0000-00003A000000}"/>
    <cellStyle name="Normal 8 2" xfId="78" xr:uid="{41EFAA33-523C-4D4F-BB76-09658DE2B526}"/>
    <cellStyle name="Normal 9" xfId="37" xr:uid="{00000000-0005-0000-0000-00003B000000}"/>
    <cellStyle name="Normal 9 2" xfId="84" xr:uid="{705B4ABA-E90A-46E5-854B-ED56B152B499}"/>
    <cellStyle name="Porcentual (2)" xfId="11" xr:uid="{00000000-0005-0000-0000-00003C000000}"/>
    <cellStyle name="Porcentual 2" xfId="31" xr:uid="{00000000-0005-0000-0000-00003D000000}"/>
    <cellStyle name="Porcentual 2 2" xfId="67" xr:uid="{83C8C2C7-F392-4A44-AE8F-448C7917BA08}"/>
    <cellStyle name="Porcentual 3" xfId="72" xr:uid="{F3D7DCDB-9427-4F96-8D36-F4D9A48C2468}"/>
    <cellStyle name="Porcentual 4" xfId="75" xr:uid="{7EED3587-211E-4489-A6DD-04375AD2603B}"/>
    <cellStyle name="Porcentual 5" xfId="77" xr:uid="{F79FF60E-0295-4807-9593-1C06C346D33A}"/>
    <cellStyle name="Porcentual 6" xfId="86" xr:uid="{1EC3A649-806A-48F4-A969-F875D7CAF688}"/>
    <cellStyle name="Porcentual 7" xfId="92" xr:uid="{26E37ADF-76E0-4F23-908C-4A83DBBD36B2}"/>
  </cellStyles>
  <dxfs count="2">
    <dxf>
      <font>
        <b/>
        <i val="0"/>
        <color theme="3" tint="0.39994506668294322"/>
      </font>
    </dxf>
    <dxf>
      <font>
        <b/>
        <i val="0"/>
        <color rgb="FFFFFF00"/>
      </font>
    </dxf>
  </dxfs>
  <tableStyles count="2" defaultTableStyle="TableStyleMedium9" defaultPivotStyle="PivotStyleLight16">
    <tableStyle name="Estilo de tabla dinámica 1" table="0" count="1" xr9:uid="{C376C438-3E5E-4DA0-865A-076FE503AF09}">
      <tableStyleElement type="firstSubtotalColumn" dxfId="1"/>
    </tableStyle>
    <tableStyle name="Estilo de tabla dinámica 2" table="0" count="1" xr9:uid="{F7D80E84-4FEF-448F-B312-705456CC0F4C}"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2"/>
  <sheetViews>
    <sheetView showGridLines="0" zoomScale="80" zoomScaleNormal="80" workbookViewId="0">
      <selection activeCell="E26" sqref="E26"/>
    </sheetView>
  </sheetViews>
  <sheetFormatPr baseColWidth="10" defaultColWidth="11.5546875" defaultRowHeight="14.4"/>
  <cols>
    <col min="1" max="1" width="68.109375" style="8" customWidth="1"/>
    <col min="2" max="2" width="3.109375" style="8" customWidth="1"/>
    <col min="3" max="3" width="13.44140625" style="8" customWidth="1"/>
    <col min="4" max="4" width="2.109375" style="8" customWidth="1"/>
    <col min="5" max="5" width="13.44140625" style="8" bestFit="1" customWidth="1"/>
    <col min="6" max="16384" width="11.5546875" style="8"/>
  </cols>
  <sheetData>
    <row r="1" spans="1:5">
      <c r="A1" s="55" t="s">
        <v>62</v>
      </c>
      <c r="B1" s="55"/>
      <c r="C1" s="55"/>
      <c r="D1" s="55"/>
      <c r="E1" s="55"/>
    </row>
    <row r="2" spans="1:5">
      <c r="A2" s="55" t="s">
        <v>104</v>
      </c>
      <c r="B2" s="55"/>
      <c r="C2" s="55"/>
      <c r="D2" s="55"/>
      <c r="E2" s="55"/>
    </row>
    <row r="3" spans="1:5">
      <c r="A3" s="55" t="s">
        <v>118</v>
      </c>
      <c r="B3" s="55"/>
      <c r="C3" s="55"/>
      <c r="D3" s="55"/>
      <c r="E3" s="55"/>
    </row>
    <row r="4" spans="1:5" ht="15" thickBot="1">
      <c r="A4" s="9"/>
      <c r="B4" s="9"/>
      <c r="C4" s="9"/>
      <c r="D4" s="9"/>
      <c r="E4" s="9"/>
    </row>
    <row r="5" spans="1:5">
      <c r="A5" s="56" t="s">
        <v>0</v>
      </c>
      <c r="B5" s="56"/>
      <c r="C5" s="56"/>
      <c r="D5" s="56"/>
      <c r="E5" s="56"/>
    </row>
    <row r="6" spans="1:5">
      <c r="A6" s="21"/>
      <c r="B6" s="21"/>
      <c r="C6" s="10"/>
      <c r="D6" s="21"/>
      <c r="E6" s="21"/>
    </row>
    <row r="7" spans="1:5" ht="15" thickBot="1">
      <c r="A7" s="3" t="s">
        <v>1</v>
      </c>
      <c r="B7" s="2"/>
      <c r="C7" s="53">
        <v>2022</v>
      </c>
      <c r="D7" s="54"/>
      <c r="E7" s="53">
        <v>2021</v>
      </c>
    </row>
    <row r="8" spans="1:5">
      <c r="A8" s="7"/>
      <c r="B8" s="7"/>
      <c r="C8" s="7"/>
      <c r="D8" s="7"/>
      <c r="E8" s="7"/>
    </row>
    <row r="9" spans="1:5">
      <c r="A9" s="5" t="s">
        <v>2</v>
      </c>
      <c r="B9" s="5"/>
      <c r="C9" s="12">
        <f t="shared" ref="C9:E9" si="0">C11+C15+C20+C25+C27</f>
        <v>30183316.710000001</v>
      </c>
      <c r="D9" s="12"/>
      <c r="E9" s="12">
        <f t="shared" si="0"/>
        <v>30903865.819999997</v>
      </c>
    </row>
    <row r="10" spans="1:5">
      <c r="A10" s="5"/>
      <c r="B10" s="5"/>
      <c r="D10" s="13"/>
    </row>
    <row r="11" spans="1:5">
      <c r="A11" s="5" t="s">
        <v>3</v>
      </c>
      <c r="B11" s="5"/>
      <c r="C11" s="12">
        <f t="shared" ref="C11:E11" si="1">SUM(C12:C13)</f>
        <v>10383277.68</v>
      </c>
      <c r="D11" s="12"/>
      <c r="E11" s="12">
        <f t="shared" si="1"/>
        <v>11494033.34</v>
      </c>
    </row>
    <row r="12" spans="1:5">
      <c r="A12" s="7" t="s">
        <v>87</v>
      </c>
      <c r="B12" s="5"/>
      <c r="C12" s="14">
        <v>2191358.73</v>
      </c>
      <c r="D12" s="14"/>
      <c r="E12" s="14">
        <v>2133890.4700000002</v>
      </c>
    </row>
    <row r="13" spans="1:5">
      <c r="A13" s="7" t="s">
        <v>95</v>
      </c>
      <c r="B13" s="5"/>
      <c r="C13" s="14">
        <v>8191918.9500000002</v>
      </c>
      <c r="D13" s="14"/>
      <c r="E13" s="14">
        <v>9360142.8699999992</v>
      </c>
    </row>
    <row r="14" spans="1:5">
      <c r="A14" s="7"/>
      <c r="B14" s="7"/>
      <c r="D14" s="13"/>
    </row>
    <row r="15" spans="1:5">
      <c r="A15" s="5" t="s">
        <v>4</v>
      </c>
      <c r="B15" s="5"/>
      <c r="C15" s="12">
        <f t="shared" ref="C15:E15" si="2">SUM(C16:C18)</f>
        <v>18612657.030000001</v>
      </c>
      <c r="D15" s="12"/>
      <c r="E15" s="12">
        <f t="shared" si="2"/>
        <v>17932183.109999999</v>
      </c>
    </row>
    <row r="16" spans="1:5">
      <c r="A16" s="7" t="s">
        <v>5</v>
      </c>
      <c r="B16" s="7"/>
      <c r="C16" s="14">
        <v>3867777.33</v>
      </c>
      <c r="D16" s="13"/>
      <c r="E16" s="14">
        <v>3917821.49</v>
      </c>
    </row>
    <row r="17" spans="1:5">
      <c r="A17" s="7" t="s">
        <v>6</v>
      </c>
      <c r="B17" s="7"/>
      <c r="C17" s="14">
        <v>14493203.98</v>
      </c>
      <c r="D17" s="13"/>
      <c r="E17" s="14">
        <v>12806538.800000001</v>
      </c>
    </row>
    <row r="18" spans="1:5">
      <c r="A18" s="7" t="s">
        <v>7</v>
      </c>
      <c r="B18" s="7"/>
      <c r="C18" s="14">
        <v>251675.72</v>
      </c>
      <c r="D18" s="13"/>
      <c r="E18" s="14">
        <v>1207822.82</v>
      </c>
    </row>
    <row r="19" spans="1:5">
      <c r="A19" s="7"/>
      <c r="B19" s="7"/>
      <c r="D19" s="13"/>
    </row>
    <row r="20" spans="1:5">
      <c r="A20" s="5" t="s">
        <v>96</v>
      </c>
      <c r="B20" s="5"/>
      <c r="C20" s="12">
        <f t="shared" ref="C20:E20" si="3">SUM(C21:C23)</f>
        <v>0</v>
      </c>
      <c r="D20" s="12"/>
      <c r="E20" s="12">
        <f t="shared" si="3"/>
        <v>0</v>
      </c>
    </row>
    <row r="21" spans="1:5">
      <c r="A21" s="7" t="s">
        <v>8</v>
      </c>
      <c r="B21" s="7"/>
      <c r="C21" s="14"/>
      <c r="D21" s="13"/>
      <c r="E21" s="14"/>
    </row>
    <row r="22" spans="1:5" hidden="1">
      <c r="A22" s="7" t="s">
        <v>86</v>
      </c>
      <c r="B22" s="7"/>
      <c r="C22" s="14"/>
      <c r="D22" s="13"/>
      <c r="E22" s="14"/>
    </row>
    <row r="23" spans="1:5" hidden="1">
      <c r="A23" s="7" t="s">
        <v>9</v>
      </c>
      <c r="B23" s="7"/>
      <c r="C23" s="14"/>
      <c r="D23" s="13"/>
      <c r="E23" s="14"/>
    </row>
    <row r="24" spans="1:5">
      <c r="A24" s="7"/>
      <c r="B24" s="7"/>
      <c r="D24" s="13"/>
    </row>
    <row r="25" spans="1:5">
      <c r="A25" s="5" t="s">
        <v>97</v>
      </c>
      <c r="B25" s="5"/>
      <c r="C25" s="12">
        <v>296466.07</v>
      </c>
      <c r="D25" s="12"/>
      <c r="E25" s="12">
        <v>135517.22</v>
      </c>
    </row>
    <row r="26" spans="1:5">
      <c r="A26" s="7"/>
      <c r="B26" s="7"/>
      <c r="D26" s="13"/>
    </row>
    <row r="27" spans="1:5">
      <c r="A27" s="5" t="s">
        <v>98</v>
      </c>
      <c r="B27" s="5"/>
      <c r="C27" s="12">
        <v>890915.93</v>
      </c>
      <c r="D27" s="12"/>
      <c r="E27" s="12">
        <v>1342132.1499999999</v>
      </c>
    </row>
    <row r="28" spans="1:5">
      <c r="A28" s="5"/>
      <c r="B28" s="5"/>
      <c r="D28" s="13"/>
    </row>
    <row r="29" spans="1:5">
      <c r="A29" s="5" t="s">
        <v>10</v>
      </c>
      <c r="B29" s="5"/>
      <c r="C29" s="12">
        <f t="shared" ref="C29:E29" si="4">+C31+C33+C39+C41+C43</f>
        <v>54193657.399999999</v>
      </c>
      <c r="D29" s="12"/>
      <c r="E29" s="12">
        <f t="shared" si="4"/>
        <v>47751119.270000003</v>
      </c>
    </row>
    <row r="30" spans="1:5">
      <c r="A30" s="7"/>
      <c r="B30" s="7"/>
      <c r="D30" s="13"/>
    </row>
    <row r="31" spans="1:5">
      <c r="A31" s="5" t="s">
        <v>99</v>
      </c>
      <c r="B31" s="5"/>
      <c r="C31" s="12">
        <v>17312153.829999998</v>
      </c>
      <c r="D31" s="12"/>
      <c r="E31" s="12">
        <v>14366927.73</v>
      </c>
    </row>
    <row r="32" spans="1:5">
      <c r="A32" s="7"/>
      <c r="B32" s="7"/>
      <c r="D32" s="13"/>
    </row>
    <row r="33" spans="1:5">
      <c r="A33" s="5" t="s">
        <v>100</v>
      </c>
      <c r="B33" s="5"/>
      <c r="C33" s="12">
        <f t="shared" ref="C33:E33" si="5">SUM(C34:C37)</f>
        <v>9288117.1400000006</v>
      </c>
      <c r="D33" s="12"/>
      <c r="E33" s="12">
        <f t="shared" si="5"/>
        <v>8475133.9000000004</v>
      </c>
    </row>
    <row r="34" spans="1:5">
      <c r="A34" s="7" t="s">
        <v>11</v>
      </c>
      <c r="B34" s="7"/>
      <c r="C34" s="14">
        <v>7604042.4500000002</v>
      </c>
      <c r="D34" s="13"/>
      <c r="E34" s="14">
        <v>7652332.5</v>
      </c>
    </row>
    <row r="35" spans="1:5">
      <c r="A35" s="7" t="s">
        <v>12</v>
      </c>
      <c r="B35" s="7"/>
      <c r="C35" s="14"/>
      <c r="D35" s="13"/>
      <c r="E35" s="14"/>
    </row>
    <row r="36" spans="1:5">
      <c r="A36" s="7" t="s">
        <v>13</v>
      </c>
      <c r="B36" s="7"/>
      <c r="C36" s="14"/>
      <c r="D36" s="13"/>
      <c r="E36" s="14">
        <v>-765</v>
      </c>
    </row>
    <row r="37" spans="1:5">
      <c r="A37" s="7" t="s">
        <v>14</v>
      </c>
      <c r="B37" s="7"/>
      <c r="C37" s="14">
        <v>1684074.69</v>
      </c>
      <c r="D37" s="13"/>
      <c r="E37" s="14">
        <v>823566.4</v>
      </c>
    </row>
    <row r="38" spans="1:5">
      <c r="A38" s="7"/>
      <c r="B38" s="7"/>
      <c r="D38" s="13"/>
    </row>
    <row r="39" spans="1:5">
      <c r="A39" s="5" t="s">
        <v>101</v>
      </c>
      <c r="B39" s="5"/>
      <c r="C39" s="12">
        <v>3457042.08</v>
      </c>
      <c r="D39" s="12"/>
      <c r="E39" s="12">
        <v>6081095.54</v>
      </c>
    </row>
    <row r="40" spans="1:5">
      <c r="A40" s="5"/>
      <c r="B40" s="5"/>
      <c r="D40" s="6"/>
    </row>
    <row r="41" spans="1:5">
      <c r="A41" s="5" t="s">
        <v>102</v>
      </c>
      <c r="B41" s="5"/>
      <c r="C41" s="12">
        <v>236392.46</v>
      </c>
      <c r="D41" s="13"/>
      <c r="E41" s="12">
        <v>89963.03</v>
      </c>
    </row>
    <row r="42" spans="1:5">
      <c r="A42" s="5"/>
      <c r="B42" s="5"/>
      <c r="D42" s="6"/>
    </row>
    <row r="43" spans="1:5">
      <c r="A43" s="5" t="s">
        <v>103</v>
      </c>
      <c r="B43" s="5"/>
      <c r="C43" s="12">
        <v>23899951.890000001</v>
      </c>
      <c r="D43" s="13"/>
      <c r="E43" s="12">
        <v>18737999.07</v>
      </c>
    </row>
    <row r="44" spans="1:5">
      <c r="A44" s="7"/>
      <c r="B44" s="7"/>
      <c r="D44" s="13"/>
    </row>
    <row r="45" spans="1:5">
      <c r="A45" s="5" t="s">
        <v>15</v>
      </c>
      <c r="B45" s="5"/>
      <c r="C45" s="12">
        <f t="shared" ref="C45:E45" si="6">C9+C29</f>
        <v>84376974.109999999</v>
      </c>
      <c r="D45" s="12"/>
      <c r="E45" s="12">
        <f t="shared" si="6"/>
        <v>78654985.090000004</v>
      </c>
    </row>
    <row r="46" spans="1:5">
      <c r="A46" s="7"/>
      <c r="B46" s="7"/>
      <c r="C46" s="7"/>
      <c r="D46" s="7"/>
      <c r="E46" s="7"/>
    </row>
    <row r="47" spans="1:5">
      <c r="A47" s="7"/>
      <c r="B47" s="7"/>
      <c r="C47" s="7"/>
      <c r="D47" s="7"/>
      <c r="E47" s="7"/>
    </row>
    <row r="48" spans="1:5">
      <c r="A48" s="7"/>
      <c r="B48" s="7"/>
      <c r="C48" s="7"/>
      <c r="D48" s="7"/>
      <c r="E48" s="7"/>
    </row>
    <row r="49" spans="1:5">
      <c r="A49" s="7"/>
      <c r="B49" s="7"/>
      <c r="C49" s="7"/>
      <c r="D49" s="7"/>
      <c r="E49" s="7"/>
    </row>
    <row r="50" spans="1:5">
      <c r="A50" s="7"/>
      <c r="B50" s="7"/>
      <c r="C50" s="7"/>
      <c r="D50" s="7"/>
      <c r="E50" s="7"/>
    </row>
    <row r="51" spans="1:5">
      <c r="A51" s="7"/>
      <c r="B51" s="7"/>
      <c r="C51" s="7"/>
      <c r="D51" s="7"/>
      <c r="E51" s="7"/>
    </row>
    <row r="52" spans="1:5">
      <c r="A52" s="7"/>
      <c r="B52" s="7"/>
      <c r="C52" s="7"/>
      <c r="D52" s="7"/>
      <c r="E52" s="7"/>
    </row>
    <row r="53" spans="1:5">
      <c r="A53" s="7"/>
      <c r="B53" s="7"/>
      <c r="C53" s="7"/>
      <c r="D53" s="7"/>
      <c r="E53" s="7"/>
    </row>
    <row r="54" spans="1:5">
      <c r="A54" s="7"/>
      <c r="B54" s="7"/>
      <c r="C54" s="7"/>
      <c r="D54" s="7"/>
      <c r="E54" s="7"/>
    </row>
    <row r="55" spans="1:5">
      <c r="A55" s="7"/>
      <c r="B55" s="7"/>
      <c r="C55" s="7"/>
      <c r="D55" s="7"/>
      <c r="E55" s="7"/>
    </row>
    <row r="56" spans="1:5">
      <c r="A56" s="7"/>
      <c r="B56" s="7"/>
      <c r="C56" s="7"/>
      <c r="D56" s="7"/>
      <c r="E56" s="7"/>
    </row>
    <row r="57" spans="1:5">
      <c r="A57" s="7"/>
      <c r="B57" s="7"/>
      <c r="C57" s="7"/>
      <c r="D57" s="7"/>
      <c r="E57" s="7"/>
    </row>
    <row r="58" spans="1:5">
      <c r="A58" s="7"/>
      <c r="B58" s="7"/>
      <c r="C58" s="7"/>
      <c r="D58" s="7"/>
      <c r="E58" s="7"/>
    </row>
    <row r="59" spans="1:5">
      <c r="A59" s="7"/>
      <c r="B59" s="7"/>
      <c r="C59" s="7"/>
      <c r="D59" s="7"/>
      <c r="E59" s="7"/>
    </row>
    <row r="60" spans="1:5">
      <c r="A60" s="7"/>
      <c r="B60" s="7"/>
      <c r="C60" s="7"/>
      <c r="D60" s="7"/>
      <c r="E60" s="7"/>
    </row>
    <row r="61" spans="1:5">
      <c r="A61" s="7"/>
      <c r="B61" s="7"/>
      <c r="C61" s="7"/>
      <c r="D61" s="7"/>
      <c r="E61" s="7"/>
    </row>
    <row r="62" spans="1:5">
      <c r="A62" s="7"/>
      <c r="B62" s="7"/>
      <c r="C62" s="7"/>
      <c r="D62" s="7"/>
      <c r="E62" s="7"/>
    </row>
    <row r="63" spans="1:5">
      <c r="A63" s="7"/>
      <c r="B63" s="7"/>
      <c r="C63" s="7"/>
      <c r="D63" s="7"/>
      <c r="E63" s="7"/>
    </row>
    <row r="64" spans="1:5">
      <c r="A64" s="7"/>
      <c r="B64" s="7"/>
      <c r="C64" s="7"/>
      <c r="D64" s="7"/>
      <c r="E64" s="7"/>
    </row>
    <row r="65" spans="1:5">
      <c r="A65" s="7"/>
      <c r="B65" s="7"/>
      <c r="C65" s="7"/>
      <c r="D65" s="7"/>
      <c r="E65" s="7"/>
    </row>
    <row r="66" spans="1:5">
      <c r="A66" s="7"/>
      <c r="B66" s="7"/>
      <c r="C66" s="7"/>
      <c r="D66" s="7"/>
      <c r="E66" s="7"/>
    </row>
    <row r="67" spans="1:5">
      <c r="A67" s="7"/>
      <c r="B67" s="7"/>
      <c r="C67" s="7"/>
      <c r="D67" s="7"/>
      <c r="E67" s="7"/>
    </row>
    <row r="68" spans="1:5">
      <c r="A68" s="7"/>
      <c r="B68" s="7"/>
      <c r="C68" s="7"/>
      <c r="D68" s="7"/>
      <c r="E68" s="7"/>
    </row>
    <row r="69" spans="1:5">
      <c r="A69" s="7"/>
      <c r="B69" s="7"/>
      <c r="C69" s="7"/>
      <c r="D69" s="7"/>
      <c r="E69" s="7"/>
    </row>
    <row r="70" spans="1:5">
      <c r="A70" s="7"/>
      <c r="B70" s="7"/>
      <c r="C70" s="7"/>
      <c r="D70" s="7"/>
      <c r="E70" s="7"/>
    </row>
    <row r="71" spans="1:5">
      <c r="A71" s="7"/>
      <c r="B71" s="7"/>
      <c r="C71" s="7"/>
      <c r="D71" s="7"/>
      <c r="E71" s="7"/>
    </row>
    <row r="72" spans="1:5">
      <c r="A72" s="7"/>
      <c r="B72" s="7"/>
      <c r="C72" s="7"/>
      <c r="D72" s="7"/>
      <c r="E72" s="7"/>
    </row>
    <row r="73" spans="1:5">
      <c r="A73" s="7"/>
      <c r="B73" s="7"/>
      <c r="C73" s="7"/>
      <c r="D73" s="7"/>
      <c r="E73" s="7"/>
    </row>
    <row r="74" spans="1:5">
      <c r="A74" s="7"/>
      <c r="B74" s="7"/>
      <c r="C74" s="7"/>
      <c r="D74" s="7"/>
      <c r="E74" s="7"/>
    </row>
    <row r="75" spans="1:5">
      <c r="A75" s="7"/>
      <c r="B75" s="7"/>
      <c r="C75" s="7"/>
      <c r="D75" s="7"/>
      <c r="E75" s="7"/>
    </row>
    <row r="76" spans="1:5">
      <c r="A76" s="7"/>
      <c r="B76" s="7"/>
      <c r="C76" s="7"/>
      <c r="D76" s="7"/>
      <c r="E76" s="7"/>
    </row>
    <row r="77" spans="1:5">
      <c r="A77" s="7"/>
      <c r="B77" s="7"/>
      <c r="C77" s="7"/>
      <c r="D77" s="7"/>
      <c r="E77" s="7"/>
    </row>
    <row r="78" spans="1:5">
      <c r="A78" s="7"/>
      <c r="B78" s="7"/>
      <c r="C78" s="7"/>
      <c r="D78" s="7"/>
      <c r="E78" s="7"/>
    </row>
    <row r="79" spans="1:5">
      <c r="A79" s="7"/>
      <c r="B79" s="7"/>
      <c r="C79" s="7"/>
      <c r="D79" s="7"/>
      <c r="E79" s="7"/>
    </row>
    <row r="80" spans="1:5">
      <c r="A80" s="7"/>
      <c r="B80" s="7"/>
      <c r="C80" s="7"/>
      <c r="D80" s="7"/>
      <c r="E80" s="7"/>
    </row>
    <row r="81" spans="1:5">
      <c r="A81" s="7"/>
      <c r="B81" s="7"/>
      <c r="C81" s="7"/>
      <c r="D81" s="7"/>
      <c r="E81" s="7"/>
    </row>
    <row r="82" spans="1:5">
      <c r="A82" s="7"/>
      <c r="B82" s="7"/>
      <c r="C82" s="7"/>
      <c r="D82" s="7"/>
      <c r="E82" s="7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0"/>
  <sheetViews>
    <sheetView showGridLines="0" topLeftCell="A42" zoomScale="80" zoomScaleNormal="80" workbookViewId="0">
      <selection activeCell="M35" sqref="M35"/>
    </sheetView>
  </sheetViews>
  <sheetFormatPr baseColWidth="10" defaultColWidth="11.5546875" defaultRowHeight="14.4"/>
  <cols>
    <col min="1" max="1" width="75.88671875" style="8" bestFit="1" customWidth="1"/>
    <col min="2" max="2" width="3.33203125" style="8" customWidth="1"/>
    <col min="3" max="3" width="13" style="8" bestFit="1" customWidth="1"/>
    <col min="4" max="4" width="3.88671875" style="8" bestFit="1" customWidth="1"/>
    <col min="5" max="5" width="13" style="8" bestFit="1" customWidth="1"/>
    <col min="6" max="16384" width="11.5546875" style="8"/>
  </cols>
  <sheetData>
    <row r="1" spans="1:5" ht="15" customHeight="1">
      <c r="A1" s="55" t="s">
        <v>62</v>
      </c>
      <c r="B1" s="55"/>
      <c r="C1" s="55"/>
      <c r="D1" s="55"/>
      <c r="E1" s="55"/>
    </row>
    <row r="2" spans="1:5" ht="15" customHeight="1">
      <c r="A2" s="55" t="s">
        <v>104</v>
      </c>
      <c r="B2" s="55"/>
      <c r="C2" s="55"/>
      <c r="D2" s="55"/>
      <c r="E2" s="55"/>
    </row>
    <row r="3" spans="1:5" ht="15" customHeight="1">
      <c r="A3" s="55" t="s">
        <v>118</v>
      </c>
      <c r="B3" s="55"/>
      <c r="C3" s="55"/>
      <c r="D3" s="55"/>
      <c r="E3" s="55"/>
    </row>
    <row r="4" spans="1:5" ht="8.4" customHeight="1" thickBot="1">
      <c r="A4" s="9"/>
      <c r="B4" s="9"/>
      <c r="C4" s="9"/>
      <c r="D4" s="9"/>
      <c r="E4" s="9"/>
    </row>
    <row r="5" spans="1:5" ht="15" customHeight="1">
      <c r="A5" s="56" t="s">
        <v>0</v>
      </c>
      <c r="B5" s="56"/>
      <c r="C5" s="56"/>
      <c r="D5" s="56"/>
      <c r="E5" s="56"/>
    </row>
    <row r="6" spans="1:5" s="7" customFormat="1" ht="9" customHeight="1">
      <c r="A6" s="11"/>
      <c r="B6" s="11"/>
      <c r="C6" s="11"/>
      <c r="D6" s="11"/>
      <c r="E6" s="11"/>
    </row>
    <row r="7" spans="1:5" ht="15" thickBot="1">
      <c r="A7" s="1" t="s">
        <v>16</v>
      </c>
      <c r="B7" s="11"/>
      <c r="C7" s="53">
        <v>2022</v>
      </c>
      <c r="D7" s="4"/>
      <c r="E7" s="53">
        <v>2021</v>
      </c>
    </row>
    <row r="8" spans="1:5">
      <c r="A8" s="7"/>
      <c r="B8" s="7"/>
      <c r="C8" s="7"/>
      <c r="D8" s="7"/>
      <c r="E8" s="7"/>
    </row>
    <row r="9" spans="1:5">
      <c r="A9" s="15" t="s">
        <v>17</v>
      </c>
      <c r="B9" s="15"/>
      <c r="C9" s="19">
        <f t="shared" ref="C9:E9" si="0">C11+C30+C36+C40</f>
        <v>18133740.5</v>
      </c>
      <c r="D9" s="19"/>
      <c r="E9" s="19">
        <f t="shared" si="0"/>
        <v>15947270.299999997</v>
      </c>
    </row>
    <row r="10" spans="1:5" ht="7.8" customHeight="1">
      <c r="A10" s="15"/>
      <c r="B10" s="15"/>
      <c r="C10" s="13"/>
      <c r="D10" s="13"/>
      <c r="E10" s="13"/>
    </row>
    <row r="11" spans="1:5">
      <c r="A11" s="15" t="s">
        <v>18</v>
      </c>
      <c r="B11" s="15"/>
      <c r="C11" s="19">
        <f t="shared" ref="C11:E11" si="1">C13+C15+C17+C22+C24+C26+C28</f>
        <v>17769608.5</v>
      </c>
      <c r="D11" s="19"/>
      <c r="E11" s="19">
        <f t="shared" si="1"/>
        <v>15276343.939999998</v>
      </c>
    </row>
    <row r="12" spans="1:5" ht="9" customHeight="1">
      <c r="A12" s="15"/>
      <c r="B12" s="15"/>
      <c r="C12" s="19"/>
      <c r="D12" s="16"/>
      <c r="E12" s="19"/>
    </row>
    <row r="13" spans="1:5">
      <c r="A13" s="15" t="s">
        <v>19</v>
      </c>
      <c r="B13" s="15"/>
      <c r="C13" s="19">
        <v>1233026.8</v>
      </c>
      <c r="D13" s="6"/>
      <c r="E13" s="19">
        <v>1233026.8</v>
      </c>
    </row>
    <row r="14" spans="1:5" ht="8.4" customHeight="1">
      <c r="A14" s="15"/>
      <c r="B14" s="15"/>
      <c r="C14" s="19"/>
      <c r="D14" s="13"/>
      <c r="E14" s="19"/>
    </row>
    <row r="15" spans="1:5">
      <c r="A15" s="15" t="s">
        <v>20</v>
      </c>
      <c r="B15" s="15"/>
      <c r="C15" s="19">
        <v>4637680.6399999997</v>
      </c>
      <c r="D15" s="6"/>
      <c r="E15" s="19">
        <v>4637680.6399999997</v>
      </c>
    </row>
    <row r="16" spans="1:5" ht="8.4" customHeight="1">
      <c r="A16" s="15"/>
      <c r="B16" s="15"/>
      <c r="C16" s="19"/>
      <c r="D16" s="13"/>
      <c r="E16" s="19"/>
    </row>
    <row r="17" spans="1:5">
      <c r="A17" s="15" t="s">
        <v>21</v>
      </c>
      <c r="B17" s="15"/>
      <c r="C17" s="19">
        <f>+SUM(C18:C20)</f>
        <v>6792907.4100000001</v>
      </c>
      <c r="D17" s="16"/>
      <c r="E17" s="19">
        <f>+SUM(E18:E20)</f>
        <v>6079174.21</v>
      </c>
    </row>
    <row r="18" spans="1:5">
      <c r="A18" s="17" t="s">
        <v>22</v>
      </c>
      <c r="B18" s="17"/>
      <c r="C18" s="20">
        <v>6546302.0300000003</v>
      </c>
      <c r="D18" s="13"/>
      <c r="E18" s="20">
        <v>5832568.8300000001</v>
      </c>
    </row>
    <row r="19" spans="1:5">
      <c r="A19" s="17" t="s">
        <v>23</v>
      </c>
      <c r="B19" s="17"/>
      <c r="C19" s="20">
        <v>246605.38</v>
      </c>
      <c r="D19" s="13"/>
      <c r="E19" s="20">
        <v>246605.38</v>
      </c>
    </row>
    <row r="20" spans="1:5">
      <c r="A20" s="17" t="s">
        <v>24</v>
      </c>
      <c r="B20" s="17"/>
      <c r="C20" s="20"/>
      <c r="D20" s="13"/>
      <c r="E20" s="20"/>
    </row>
    <row r="21" spans="1:5" ht="9" customHeight="1">
      <c r="A21" s="17"/>
      <c r="B21" s="17"/>
      <c r="C21" s="20"/>
      <c r="D21" s="13"/>
      <c r="E21" s="20"/>
    </row>
    <row r="22" spans="1:5">
      <c r="A22" s="15" t="s">
        <v>25</v>
      </c>
      <c r="B22" s="15"/>
      <c r="C22" s="19">
        <v>4747876.3499999996</v>
      </c>
      <c r="D22" s="6"/>
      <c r="E22" s="19">
        <v>4020219.02</v>
      </c>
    </row>
    <row r="23" spans="1:5" ht="8.4" customHeight="1">
      <c r="A23" s="15"/>
      <c r="B23" s="15"/>
      <c r="C23" s="19"/>
      <c r="D23" s="6"/>
      <c r="E23" s="19"/>
    </row>
    <row r="24" spans="1:5" ht="15" customHeight="1">
      <c r="A24" s="15" t="s">
        <v>105</v>
      </c>
      <c r="B24" s="15"/>
      <c r="C24" s="19">
        <v>-932800.92</v>
      </c>
      <c r="D24" s="6"/>
      <c r="E24" s="19">
        <v>-1262258.98</v>
      </c>
    </row>
    <row r="25" spans="1:5" ht="8.4" customHeight="1">
      <c r="A25" s="15"/>
      <c r="B25" s="15"/>
      <c r="C25" s="19"/>
      <c r="D25" s="6"/>
      <c r="E25" s="19"/>
    </row>
    <row r="26" spans="1:5">
      <c r="A26" s="15" t="s">
        <v>113</v>
      </c>
      <c r="B26" s="15"/>
      <c r="C26" s="19">
        <v>1290918.22</v>
      </c>
      <c r="D26" s="6"/>
      <c r="E26" s="19">
        <v>568502.25</v>
      </c>
    </row>
    <row r="27" spans="1:5" hidden="1">
      <c r="A27" s="15"/>
      <c r="B27" s="15"/>
      <c r="C27" s="19"/>
      <c r="D27" s="13"/>
      <c r="E27" s="19"/>
    </row>
    <row r="28" spans="1:5" hidden="1">
      <c r="A28" s="15" t="s">
        <v>106</v>
      </c>
      <c r="B28" s="15"/>
      <c r="C28" s="19"/>
      <c r="D28" s="6"/>
      <c r="E28" s="19"/>
    </row>
    <row r="29" spans="1:5" ht="9.6" customHeight="1">
      <c r="A29" s="15"/>
      <c r="B29" s="15"/>
      <c r="C29" s="19"/>
      <c r="D29" s="13"/>
      <c r="E29" s="19"/>
    </row>
    <row r="30" spans="1:5">
      <c r="A30" s="5" t="s">
        <v>26</v>
      </c>
      <c r="B30" s="15"/>
      <c r="C30" s="19">
        <f t="shared" ref="C30:E30" si="2">SUM(C32:C34)</f>
        <v>-140315.15</v>
      </c>
      <c r="D30" s="19"/>
      <c r="E30" s="19">
        <f t="shared" si="2"/>
        <v>-118583.72</v>
      </c>
    </row>
    <row r="31" spans="1:5" ht="9" customHeight="1">
      <c r="A31" s="5"/>
      <c r="B31" s="15"/>
      <c r="C31" s="19"/>
      <c r="D31" s="13"/>
      <c r="E31" s="19"/>
    </row>
    <row r="32" spans="1:5">
      <c r="A32" s="5" t="s">
        <v>78</v>
      </c>
      <c r="B32" s="15"/>
      <c r="C32" s="19">
        <v>-143687.75</v>
      </c>
      <c r="D32" s="6"/>
      <c r="E32" s="19">
        <v>-131031.39</v>
      </c>
    </row>
    <row r="33" spans="1:5" ht="9.6" customHeight="1">
      <c r="A33" s="5"/>
      <c r="B33" s="15"/>
      <c r="C33" s="19"/>
      <c r="D33" s="6"/>
      <c r="E33" s="19"/>
    </row>
    <row r="34" spans="1:5">
      <c r="A34" s="5" t="s">
        <v>107</v>
      </c>
      <c r="B34" s="15"/>
      <c r="C34" s="19">
        <v>3372.6</v>
      </c>
      <c r="D34" s="6"/>
      <c r="E34" s="19">
        <v>12447.67</v>
      </c>
    </row>
    <row r="35" spans="1:5" ht="9.6" customHeight="1">
      <c r="A35" s="7"/>
      <c r="B35" s="17"/>
      <c r="C35" s="18"/>
      <c r="D35" s="13"/>
      <c r="E35" s="18"/>
    </row>
    <row r="36" spans="1:5">
      <c r="A36" s="5" t="s">
        <v>27</v>
      </c>
      <c r="B36" s="15"/>
      <c r="C36" s="19">
        <f>+C38</f>
        <v>143881.25</v>
      </c>
      <c r="D36" s="6"/>
      <c r="E36" s="19">
        <f>+E38</f>
        <v>80686.009999999995</v>
      </c>
    </row>
    <row r="37" spans="1:5" ht="8.4" customHeight="1">
      <c r="A37" s="5"/>
      <c r="B37" s="15"/>
      <c r="C37" s="19"/>
      <c r="D37" s="6"/>
      <c r="E37" s="19"/>
    </row>
    <row r="38" spans="1:5">
      <c r="A38" s="5" t="s">
        <v>28</v>
      </c>
      <c r="B38" s="15"/>
      <c r="C38" s="19">
        <v>143881.25</v>
      </c>
      <c r="D38" s="6"/>
      <c r="E38" s="19">
        <v>80686.009999999995</v>
      </c>
    </row>
    <row r="39" spans="1:5" ht="8.4" customHeight="1">
      <c r="A39" s="5"/>
      <c r="B39" s="15"/>
      <c r="C39" s="19"/>
      <c r="D39" s="6"/>
      <c r="E39" s="19"/>
    </row>
    <row r="40" spans="1:5">
      <c r="A40" s="15" t="s">
        <v>29</v>
      </c>
      <c r="B40" s="15"/>
      <c r="C40" s="19">
        <f>534632.47-174066.57</f>
        <v>360565.89999999997</v>
      </c>
      <c r="D40" s="6"/>
      <c r="E40" s="19">
        <f>885855.16-177031.09</f>
        <v>708824.07000000007</v>
      </c>
    </row>
    <row r="41" spans="1:5" ht="9" customHeight="1">
      <c r="A41" s="17"/>
      <c r="B41" s="17"/>
      <c r="C41" s="20"/>
      <c r="D41" s="13"/>
      <c r="E41" s="20"/>
    </row>
    <row r="42" spans="1:5">
      <c r="A42" s="15" t="s">
        <v>30</v>
      </c>
      <c r="B42" s="15"/>
      <c r="C42" s="19">
        <f t="shared" ref="C42:E42" si="3">+C44+C51</f>
        <v>43936518.690000005</v>
      </c>
      <c r="D42" s="19"/>
      <c r="E42" s="19">
        <f t="shared" si="3"/>
        <v>45129320.810000002</v>
      </c>
    </row>
    <row r="43" spans="1:5">
      <c r="A43" s="5"/>
      <c r="B43" s="15"/>
      <c r="C43" s="20"/>
      <c r="D43" s="13"/>
      <c r="E43" s="20"/>
    </row>
    <row r="44" spans="1:5">
      <c r="A44" s="5" t="s">
        <v>108</v>
      </c>
      <c r="B44" s="15"/>
      <c r="C44" s="19">
        <f>+SUM(C45:C49)</f>
        <v>43304643.200000003</v>
      </c>
      <c r="D44" s="13"/>
      <c r="E44" s="19">
        <f>+SUM(E45:E49)</f>
        <v>44723145.480000004</v>
      </c>
    </row>
    <row r="45" spans="1:5" hidden="1">
      <c r="A45" s="7" t="s">
        <v>31</v>
      </c>
      <c r="B45" s="17"/>
      <c r="C45" s="20"/>
      <c r="D45" s="13"/>
      <c r="E45" s="20"/>
    </row>
    <row r="46" spans="1:5">
      <c r="A46" s="7" t="s">
        <v>88</v>
      </c>
      <c r="B46" s="17"/>
      <c r="C46" s="20">
        <v>25430731.140000001</v>
      </c>
      <c r="D46" s="13"/>
      <c r="E46" s="20">
        <v>24402555.170000002</v>
      </c>
    </row>
    <row r="47" spans="1:5" hidden="1">
      <c r="A47" s="7" t="s">
        <v>32</v>
      </c>
      <c r="B47" s="17"/>
      <c r="C47" s="20"/>
      <c r="D47" s="13"/>
      <c r="E47" s="20"/>
    </row>
    <row r="48" spans="1:5">
      <c r="A48" s="7" t="s">
        <v>33</v>
      </c>
      <c r="B48" s="17"/>
      <c r="C48" s="20">
        <v>14873912.060000001</v>
      </c>
      <c r="D48" s="13"/>
      <c r="E48" s="20">
        <v>14290289.449999999</v>
      </c>
    </row>
    <row r="49" spans="1:5">
      <c r="A49" s="7" t="s">
        <v>89</v>
      </c>
      <c r="B49" s="17"/>
      <c r="C49" s="20">
        <v>3000000</v>
      </c>
      <c r="D49" s="13"/>
      <c r="E49" s="20">
        <v>6030300.8600000003</v>
      </c>
    </row>
    <row r="50" spans="1:5" ht="9" customHeight="1">
      <c r="A50" s="7"/>
      <c r="B50" s="17"/>
      <c r="C50" s="20"/>
      <c r="D50" s="13"/>
      <c r="E50" s="20"/>
    </row>
    <row r="51" spans="1:5">
      <c r="A51" s="15" t="s">
        <v>109</v>
      </c>
      <c r="B51" s="15"/>
      <c r="C51" s="19">
        <v>631875.49</v>
      </c>
      <c r="D51" s="6"/>
      <c r="E51" s="19">
        <v>406175.33</v>
      </c>
    </row>
    <row r="52" spans="1:5" ht="9" customHeight="1">
      <c r="A52" s="15"/>
      <c r="B52" s="15"/>
      <c r="C52" s="20"/>
      <c r="D52" s="13"/>
      <c r="E52" s="20"/>
    </row>
    <row r="53" spans="1:5">
      <c r="A53" s="15" t="s">
        <v>34</v>
      </c>
      <c r="B53" s="15"/>
      <c r="C53" s="19">
        <f>++C55+C57+C64</f>
        <v>22306714.920000002</v>
      </c>
      <c r="D53" s="19"/>
      <c r="E53" s="19">
        <f>++E55+E57+E64</f>
        <v>17578393.969999999</v>
      </c>
    </row>
    <row r="54" spans="1:5" ht="8.4" customHeight="1">
      <c r="A54" s="15"/>
      <c r="B54" s="15"/>
      <c r="C54" s="20"/>
      <c r="D54" s="13"/>
      <c r="E54" s="20"/>
    </row>
    <row r="55" spans="1:5">
      <c r="A55" s="15" t="s">
        <v>110</v>
      </c>
      <c r="B55" s="15"/>
      <c r="C55" s="19">
        <v>122369.68</v>
      </c>
      <c r="D55" s="13"/>
      <c r="E55" s="19">
        <v>250767.11</v>
      </c>
    </row>
    <row r="56" spans="1:5" ht="9" customHeight="1">
      <c r="A56" s="15"/>
      <c r="B56" s="15"/>
      <c r="C56" s="19"/>
      <c r="D56" s="13"/>
      <c r="E56" s="19"/>
    </row>
    <row r="57" spans="1:5">
      <c r="A57" s="15" t="s">
        <v>111</v>
      </c>
      <c r="B57" s="15"/>
      <c r="C57" s="19">
        <f>+SUM(C58:C62)</f>
        <v>13524486.210000001</v>
      </c>
      <c r="D57" s="13"/>
      <c r="E57" s="19">
        <f>+SUM(E58:E62)</f>
        <v>10349364.050000001</v>
      </c>
    </row>
    <row r="58" spans="1:5" hidden="1">
      <c r="A58" s="17" t="s">
        <v>31</v>
      </c>
      <c r="B58" s="17"/>
      <c r="C58" s="20"/>
      <c r="D58" s="13"/>
      <c r="E58" s="20"/>
    </row>
    <row r="59" spans="1:5">
      <c r="A59" s="7" t="s">
        <v>88</v>
      </c>
      <c r="B59" s="17"/>
      <c r="C59" s="20">
        <v>8126733.4800000004</v>
      </c>
      <c r="D59" s="13"/>
      <c r="E59" s="20">
        <v>5680813.2599999998</v>
      </c>
    </row>
    <row r="60" spans="1:5" hidden="1">
      <c r="A60" s="17" t="s">
        <v>32</v>
      </c>
      <c r="B60" s="17"/>
      <c r="C60" s="20"/>
      <c r="D60" s="13"/>
      <c r="E60" s="20"/>
    </row>
    <row r="61" spans="1:5">
      <c r="A61" s="17" t="s">
        <v>33</v>
      </c>
      <c r="B61" s="17"/>
      <c r="C61" s="20">
        <v>2239985.92</v>
      </c>
      <c r="D61" s="13"/>
      <c r="E61" s="20">
        <v>1448877.03</v>
      </c>
    </row>
    <row r="62" spans="1:5">
      <c r="A62" s="17" t="s">
        <v>89</v>
      </c>
      <c r="B62" s="17"/>
      <c r="C62" s="20">
        <v>3157766.81</v>
      </c>
      <c r="D62" s="13"/>
      <c r="E62" s="20">
        <v>3219673.76</v>
      </c>
    </row>
    <row r="63" spans="1:5" ht="7.8" customHeight="1">
      <c r="A63" s="17"/>
      <c r="B63" s="17"/>
      <c r="C63" s="20"/>
      <c r="D63" s="13"/>
      <c r="E63" s="20"/>
    </row>
    <row r="64" spans="1:5">
      <c r="A64" s="15" t="s">
        <v>112</v>
      </c>
      <c r="B64" s="15"/>
      <c r="C64" s="19">
        <f>+SUM(C65:C68)</f>
        <v>8659859.0299999993</v>
      </c>
      <c r="D64" s="13"/>
      <c r="E64" s="19">
        <f>+SUM(E65:E68)</f>
        <v>6978262.8100000005</v>
      </c>
    </row>
    <row r="65" spans="1:5">
      <c r="A65" s="17" t="s">
        <v>35</v>
      </c>
      <c r="B65" s="17"/>
      <c r="C65" s="20">
        <v>6889647.6399999997</v>
      </c>
      <c r="D65" s="13"/>
      <c r="E65" s="20">
        <v>6312574.0700000003</v>
      </c>
    </row>
    <row r="66" spans="1:5" hidden="1">
      <c r="A66" s="17" t="s">
        <v>36</v>
      </c>
      <c r="B66" s="17"/>
      <c r="C66" s="20"/>
      <c r="D66" s="13"/>
      <c r="E66" s="20"/>
    </row>
    <row r="67" spans="1:5">
      <c r="A67" s="17" t="s">
        <v>37</v>
      </c>
      <c r="B67" s="17"/>
      <c r="C67" s="20">
        <v>312007.59000000003</v>
      </c>
      <c r="D67" s="13"/>
      <c r="E67" s="20">
        <v>102789.75</v>
      </c>
    </row>
    <row r="68" spans="1:5">
      <c r="A68" s="17" t="s">
        <v>38</v>
      </c>
      <c r="B68" s="17"/>
      <c r="C68" s="20">
        <v>1458203.8</v>
      </c>
      <c r="D68" s="13"/>
      <c r="E68" s="20">
        <v>562898.99</v>
      </c>
    </row>
    <row r="69" spans="1:5" ht="9.6" customHeight="1">
      <c r="A69" s="17"/>
      <c r="B69" s="17"/>
      <c r="C69" s="20"/>
      <c r="D69" s="13"/>
      <c r="E69" s="20"/>
    </row>
    <row r="70" spans="1:5">
      <c r="A70" s="15" t="s">
        <v>39</v>
      </c>
      <c r="B70" s="15"/>
      <c r="C70" s="19">
        <f>C9+C42+C53</f>
        <v>84376974.110000014</v>
      </c>
      <c r="D70" s="19"/>
      <c r="E70" s="19">
        <f>E9+E42+E53</f>
        <v>78654985.079999998</v>
      </c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4D51A-D584-4F66-B6B1-9758C273999F}">
  <sheetPr>
    <pageSetUpPr fitToPage="1"/>
  </sheetPr>
  <dimension ref="A3:L99"/>
  <sheetViews>
    <sheetView tabSelected="1" zoomScale="77" zoomScaleNormal="80" zoomScaleSheetLayoutView="75" workbookViewId="0">
      <selection activeCell="I33" sqref="I33"/>
    </sheetView>
  </sheetViews>
  <sheetFormatPr baseColWidth="10" defaultColWidth="11.44140625" defaultRowHeight="14.4"/>
  <cols>
    <col min="1" max="1" width="6.6640625" style="22" customWidth="1"/>
    <col min="2" max="2" width="4.109375" style="22" hidden="1" customWidth="1"/>
    <col min="3" max="3" width="73.88671875" style="23" customWidth="1"/>
    <col min="4" max="4" width="1.6640625" style="22" customWidth="1"/>
    <col min="5" max="5" width="17.6640625" style="22" customWidth="1"/>
    <col min="6" max="6" width="1.6640625" style="22" customWidth="1"/>
    <col min="7" max="7" width="17.6640625" style="22" customWidth="1"/>
    <col min="8" max="16384" width="11.44140625" style="22"/>
  </cols>
  <sheetData>
    <row r="3" spans="1:7">
      <c r="B3" s="57" t="s">
        <v>62</v>
      </c>
      <c r="C3" s="57"/>
      <c r="D3" s="57"/>
      <c r="E3" s="57"/>
      <c r="F3" s="57"/>
      <c r="G3" s="57"/>
    </row>
    <row r="4" spans="1:7">
      <c r="B4" s="57" t="s">
        <v>120</v>
      </c>
      <c r="C4" s="57"/>
      <c r="D4" s="57"/>
      <c r="E4" s="57"/>
      <c r="F4" s="57"/>
      <c r="G4" s="57"/>
    </row>
    <row r="5" spans="1:7">
      <c r="B5" s="57" t="s">
        <v>119</v>
      </c>
      <c r="C5" s="57"/>
      <c r="D5" s="57"/>
      <c r="E5" s="57"/>
      <c r="F5" s="57"/>
      <c r="G5" s="57"/>
    </row>
    <row r="6" spans="1:7" ht="15" thickBot="1">
      <c r="A6" s="24"/>
      <c r="B6" s="25"/>
      <c r="C6" s="26"/>
      <c r="D6" s="27"/>
      <c r="E6" s="27"/>
      <c r="F6" s="27"/>
      <c r="G6" s="27"/>
    </row>
    <row r="7" spans="1:7">
      <c r="B7" s="58" t="s">
        <v>0</v>
      </c>
      <c r="C7" s="58"/>
      <c r="D7" s="58"/>
      <c r="E7" s="58"/>
      <c r="F7" s="58"/>
      <c r="G7" s="58"/>
    </row>
    <row r="8" spans="1:7">
      <c r="B8" s="28"/>
      <c r="C8" s="29"/>
      <c r="D8" s="28"/>
      <c r="E8" s="28"/>
      <c r="F8" s="28"/>
      <c r="G8" s="28"/>
    </row>
    <row r="9" spans="1:7" hidden="1">
      <c r="B9" s="28"/>
      <c r="C9" s="29"/>
      <c r="D9" s="28"/>
      <c r="E9" s="28"/>
      <c r="F9" s="28"/>
      <c r="G9" s="28"/>
    </row>
    <row r="10" spans="1:7" hidden="1">
      <c r="B10" s="28"/>
      <c r="C10" s="29"/>
      <c r="D10" s="28"/>
      <c r="E10" s="28"/>
      <c r="F10" s="28"/>
      <c r="G10" s="28"/>
    </row>
    <row r="11" spans="1:7" hidden="1">
      <c r="B11" s="28"/>
      <c r="C11" s="29"/>
      <c r="D11" s="28"/>
      <c r="E11" s="28"/>
      <c r="F11" s="28"/>
      <c r="G11" s="28"/>
    </row>
    <row r="12" spans="1:7" ht="15" thickBot="1">
      <c r="A12" s="30" t="s">
        <v>85</v>
      </c>
      <c r="B12" s="31"/>
      <c r="C12" s="30"/>
      <c r="D12" s="28"/>
      <c r="E12" s="32">
        <v>2022</v>
      </c>
      <c r="F12" s="33"/>
      <c r="G12" s="32">
        <v>2021</v>
      </c>
    </row>
    <row r="14" spans="1:7">
      <c r="B14" s="34"/>
      <c r="C14" s="35" t="s">
        <v>40</v>
      </c>
      <c r="D14" s="34"/>
      <c r="E14" s="36">
        <f>E16+E20+E22+E24+E30+E34+E39+E43+E45+E47+E49+E53+E55+E57+E61+E65+E67+E71+E73+E79+E80+E81+E85</f>
        <v>1116851.6499999976</v>
      </c>
      <c r="F14" s="37"/>
      <c r="G14" s="36">
        <f>G16+G20+G22+G24+G30+G34+G39+G43+G45+G47+G49+G53+G55+G57+G61+G65+G67+G71+G73+G79+G80+G81+G85</f>
        <v>391471.18000000151</v>
      </c>
    </row>
    <row r="15" spans="1:7" ht="7.2" customHeight="1">
      <c r="B15" s="34"/>
      <c r="C15" s="35"/>
      <c r="D15" s="34"/>
      <c r="E15" s="36"/>
      <c r="F15" s="37"/>
      <c r="G15" s="36"/>
    </row>
    <row r="16" spans="1:7">
      <c r="B16" s="38"/>
      <c r="C16" s="39" t="s">
        <v>41</v>
      </c>
      <c r="D16" s="40"/>
      <c r="E16" s="36">
        <f>SUM(E17:E18)</f>
        <v>46147429.859999999</v>
      </c>
      <c r="F16" s="37"/>
      <c r="G16" s="36">
        <f>SUM(G17:G18)</f>
        <v>43301512.380000003</v>
      </c>
    </row>
    <row r="17" spans="2:9">
      <c r="B17" s="38">
        <v>64</v>
      </c>
      <c r="C17" s="41" t="s">
        <v>90</v>
      </c>
      <c r="D17" s="38"/>
      <c r="E17" s="42">
        <v>46147429.859999999</v>
      </c>
      <c r="F17" s="43"/>
      <c r="G17" s="42">
        <v>43301512.380000003</v>
      </c>
    </row>
    <row r="18" spans="2:9">
      <c r="B18" s="22">
        <v>65</v>
      </c>
      <c r="C18" s="44" t="s">
        <v>42</v>
      </c>
      <c r="D18" s="38"/>
      <c r="E18" s="42"/>
      <c r="F18" s="43"/>
      <c r="G18" s="42"/>
      <c r="I18" s="43"/>
    </row>
    <row r="19" spans="2:9" ht="8.4" customHeight="1">
      <c r="C19" s="39"/>
      <c r="D19" s="40"/>
      <c r="E19" s="42"/>
      <c r="F19" s="45"/>
      <c r="G19" s="42"/>
    </row>
    <row r="20" spans="2:9">
      <c r="B20" s="22">
        <v>66</v>
      </c>
      <c r="C20" s="35" t="s">
        <v>43</v>
      </c>
      <c r="D20" s="34"/>
      <c r="E20" s="36">
        <v>1655114.79</v>
      </c>
      <c r="F20" s="37"/>
      <c r="G20" s="36">
        <v>-1123517.6000000001</v>
      </c>
    </row>
    <row r="21" spans="2:9" ht="9" customHeight="1">
      <c r="C21" s="44"/>
      <c r="D21" s="38"/>
      <c r="E21" s="42"/>
      <c r="F21" s="45"/>
      <c r="G21" s="42"/>
    </row>
    <row r="22" spans="2:9">
      <c r="B22" s="22">
        <v>67</v>
      </c>
      <c r="C22" s="46" t="s">
        <v>44</v>
      </c>
      <c r="D22" s="34"/>
      <c r="E22" s="36">
        <v>726784</v>
      </c>
      <c r="F22" s="37"/>
      <c r="G22" s="36">
        <v>459713.07</v>
      </c>
    </row>
    <row r="23" spans="2:9" ht="9" customHeight="1">
      <c r="C23" s="41"/>
      <c r="D23" s="38"/>
      <c r="E23" s="36"/>
      <c r="F23" s="37"/>
      <c r="G23" s="36"/>
    </row>
    <row r="24" spans="2:9">
      <c r="C24" s="46" t="s">
        <v>45</v>
      </c>
      <c r="D24" s="34"/>
      <c r="E24" s="36">
        <f>SUM(E25:E28)</f>
        <v>-24714783</v>
      </c>
      <c r="F24" s="37"/>
      <c r="G24" s="36">
        <f>SUM(G25:G28)</f>
        <v>-19819210.34</v>
      </c>
    </row>
    <row r="25" spans="2:9">
      <c r="B25" s="22">
        <v>68</v>
      </c>
      <c r="C25" s="41" t="s">
        <v>91</v>
      </c>
      <c r="D25" s="38"/>
      <c r="E25" s="42">
        <v>-10378109.35</v>
      </c>
      <c r="F25" s="43"/>
      <c r="G25" s="42">
        <v>-6410028.0499999998</v>
      </c>
    </row>
    <row r="26" spans="2:9">
      <c r="B26" s="22">
        <v>69</v>
      </c>
      <c r="C26" s="41" t="s">
        <v>46</v>
      </c>
      <c r="D26" s="38"/>
      <c r="E26" s="42">
        <v>-12946523.07</v>
      </c>
      <c r="F26" s="43"/>
      <c r="G26" s="42">
        <v>-12369276.880000001</v>
      </c>
    </row>
    <row r="27" spans="2:9">
      <c r="B27" s="22">
        <v>70</v>
      </c>
      <c r="C27" s="41" t="s">
        <v>47</v>
      </c>
      <c r="D27" s="38"/>
      <c r="E27" s="42">
        <v>-1390150.58</v>
      </c>
      <c r="F27" s="43"/>
      <c r="G27" s="42">
        <v>-1039905.41</v>
      </c>
    </row>
    <row r="28" spans="2:9" hidden="1">
      <c r="B28" s="22">
        <v>71</v>
      </c>
      <c r="C28" s="41" t="s">
        <v>92</v>
      </c>
      <c r="D28" s="38"/>
      <c r="E28" s="42"/>
      <c r="F28" s="43"/>
      <c r="G28" s="42"/>
    </row>
    <row r="29" spans="2:9" ht="9" customHeight="1">
      <c r="C29" s="46"/>
      <c r="D29" s="34"/>
      <c r="E29" s="36"/>
      <c r="F29" s="37"/>
      <c r="G29" s="36"/>
    </row>
    <row r="30" spans="2:9">
      <c r="C30" s="46" t="s">
        <v>67</v>
      </c>
      <c r="D30" s="34"/>
      <c r="E30" s="36">
        <f>SUM(E31:E32)</f>
        <v>286687.79000000004</v>
      </c>
      <c r="F30" s="37"/>
      <c r="G30" s="36">
        <f>SUM(G31:G32)</f>
        <v>224415.66</v>
      </c>
    </row>
    <row r="31" spans="2:9">
      <c r="B31" s="22">
        <v>72</v>
      </c>
      <c r="C31" s="41" t="s">
        <v>48</v>
      </c>
      <c r="D31" s="38"/>
      <c r="E31" s="42">
        <v>50745.75</v>
      </c>
      <c r="F31" s="43"/>
      <c r="G31" s="42">
        <v>205215</v>
      </c>
    </row>
    <row r="32" spans="2:9">
      <c r="B32" s="22">
        <v>73</v>
      </c>
      <c r="C32" s="41" t="s">
        <v>93</v>
      </c>
      <c r="D32" s="38"/>
      <c r="E32" s="42">
        <v>235942.04</v>
      </c>
      <c r="F32" s="43"/>
      <c r="G32" s="42">
        <v>19200.66</v>
      </c>
    </row>
    <row r="33" spans="2:9" ht="9" customHeight="1">
      <c r="C33" s="41"/>
      <c r="D33" s="38"/>
      <c r="E33" s="42"/>
      <c r="F33" s="45"/>
      <c r="G33" s="42"/>
    </row>
    <row r="34" spans="2:9">
      <c r="C34" s="46" t="s">
        <v>66</v>
      </c>
      <c r="D34" s="34"/>
      <c r="E34" s="36">
        <f>SUM(E35:E37)</f>
        <v>-8316576.5899999999</v>
      </c>
      <c r="F34" s="37"/>
      <c r="G34" s="36">
        <f>SUM(G35:G37)</f>
        <v>-9391772.7699999996</v>
      </c>
    </row>
    <row r="35" spans="2:9">
      <c r="B35" s="22">
        <v>74</v>
      </c>
      <c r="C35" s="41" t="s">
        <v>49</v>
      </c>
      <c r="D35" s="38"/>
      <c r="E35" s="42">
        <v>-7076641.0700000003</v>
      </c>
      <c r="F35" s="43"/>
      <c r="G35" s="42">
        <v>-8033737.5999999996</v>
      </c>
    </row>
    <row r="36" spans="2:9">
      <c r="B36" s="22">
        <v>75</v>
      </c>
      <c r="C36" s="41" t="s">
        <v>50</v>
      </c>
      <c r="D36" s="38"/>
      <c r="E36" s="42">
        <v>-1239935.52</v>
      </c>
      <c r="F36" s="43"/>
      <c r="G36" s="42">
        <v>-1358035.17</v>
      </c>
    </row>
    <row r="37" spans="2:9">
      <c r="B37" s="22">
        <v>76</v>
      </c>
      <c r="C37" s="41" t="s">
        <v>51</v>
      </c>
      <c r="D37" s="38"/>
      <c r="E37" s="42"/>
      <c r="F37" s="43"/>
      <c r="G37" s="42"/>
    </row>
    <row r="38" spans="2:9" ht="8.4" customHeight="1">
      <c r="C38" s="41"/>
      <c r="D38" s="38"/>
      <c r="E38" s="42"/>
      <c r="F38" s="45"/>
      <c r="G38" s="42"/>
    </row>
    <row r="39" spans="2:9">
      <c r="C39" s="46" t="s">
        <v>65</v>
      </c>
      <c r="D39" s="34"/>
      <c r="E39" s="36">
        <f>SUM(E40:E41)</f>
        <v>-8205473.7800000003</v>
      </c>
      <c r="F39" s="37"/>
      <c r="G39" s="36">
        <f>SUM(G40:G41)</f>
        <v>-7192348.6000000006</v>
      </c>
    </row>
    <row r="40" spans="2:9">
      <c r="B40" s="22">
        <v>77</v>
      </c>
      <c r="C40" s="41" t="s">
        <v>114</v>
      </c>
      <c r="D40" s="38"/>
      <c r="E40" s="42">
        <v>-27322.3</v>
      </c>
      <c r="F40" s="43"/>
      <c r="G40" s="42">
        <v>139621.93</v>
      </c>
    </row>
    <row r="41" spans="2:9">
      <c r="B41" s="22">
        <v>78</v>
      </c>
      <c r="C41" s="41" t="s">
        <v>52</v>
      </c>
      <c r="D41" s="38"/>
      <c r="E41" s="42">
        <v>-8178151.4800000004</v>
      </c>
      <c r="F41" s="43"/>
      <c r="G41" s="42">
        <v>-7331970.5300000003</v>
      </c>
    </row>
    <row r="42" spans="2:9" ht="7.2" customHeight="1">
      <c r="C42" s="41"/>
      <c r="D42" s="38"/>
      <c r="E42" s="42"/>
      <c r="F42" s="45"/>
      <c r="G42" s="42"/>
    </row>
    <row r="43" spans="2:9">
      <c r="B43" s="22">
        <v>79</v>
      </c>
      <c r="C43" s="46" t="s">
        <v>64</v>
      </c>
      <c r="D43" s="34"/>
      <c r="E43" s="36">
        <v>-4654705.8</v>
      </c>
      <c r="F43" s="37"/>
      <c r="G43" s="36">
        <v>-4171403.1</v>
      </c>
      <c r="H43" s="43"/>
      <c r="I43" s="43"/>
    </row>
    <row r="44" spans="2:9" ht="8.4" customHeight="1">
      <c r="C44" s="46"/>
      <c r="D44" s="34"/>
      <c r="E44" s="42"/>
      <c r="F44" s="45"/>
      <c r="G44" s="42"/>
    </row>
    <row r="45" spans="2:9">
      <c r="B45" s="22">
        <v>80</v>
      </c>
      <c r="C45" s="46" t="s">
        <v>63</v>
      </c>
      <c r="D45" s="34"/>
      <c r="E45" s="36"/>
      <c r="F45" s="37"/>
      <c r="G45" s="36"/>
    </row>
    <row r="46" spans="2:9" ht="6.6" customHeight="1">
      <c r="C46" s="46"/>
      <c r="D46" s="34"/>
      <c r="E46" s="36"/>
      <c r="F46" s="37"/>
      <c r="G46" s="36"/>
    </row>
    <row r="47" spans="2:9">
      <c r="B47" s="22">
        <v>81</v>
      </c>
      <c r="C47" s="47" t="s">
        <v>68</v>
      </c>
      <c r="D47" s="40"/>
      <c r="E47" s="36">
        <v>23412.21</v>
      </c>
      <c r="F47" s="37"/>
      <c r="G47" s="36">
        <v>98388.31</v>
      </c>
    </row>
    <row r="48" spans="2:9" ht="6.6" customHeight="1">
      <c r="C48" s="46"/>
      <c r="D48" s="34"/>
      <c r="E48" s="36"/>
      <c r="F48" s="37"/>
      <c r="G48" s="36"/>
    </row>
    <row r="49" spans="2:10">
      <c r="C49" s="48" t="s">
        <v>117</v>
      </c>
      <c r="D49" s="49"/>
      <c r="E49" s="36">
        <f>SUM(E50:E51)</f>
        <v>0</v>
      </c>
      <c r="F49" s="37"/>
      <c r="G49" s="36">
        <f>SUM(G50:G51)</f>
        <v>-290364.43</v>
      </c>
    </row>
    <row r="50" spans="2:10">
      <c r="B50" s="22">
        <v>82</v>
      </c>
      <c r="C50" s="41" t="s">
        <v>53</v>
      </c>
      <c r="D50" s="38"/>
      <c r="E50" s="42"/>
      <c r="F50" s="43"/>
      <c r="G50" s="42"/>
    </row>
    <row r="51" spans="2:10">
      <c r="B51" s="22">
        <v>83</v>
      </c>
      <c r="C51" s="41" t="s">
        <v>54</v>
      </c>
      <c r="D51" s="38"/>
      <c r="E51" s="42"/>
      <c r="F51" s="43"/>
      <c r="G51" s="42">
        <v>-290364.43</v>
      </c>
    </row>
    <row r="52" spans="2:10" hidden="1">
      <c r="C52" s="41"/>
      <c r="D52" s="38"/>
      <c r="E52" s="42"/>
      <c r="F52" s="43"/>
      <c r="G52" s="42"/>
    </row>
    <row r="53" spans="2:10" hidden="1">
      <c r="B53" s="22">
        <v>84</v>
      </c>
      <c r="C53" s="48" t="s">
        <v>69</v>
      </c>
      <c r="D53" s="49"/>
      <c r="E53" s="36">
        <v>0</v>
      </c>
      <c r="F53" s="37"/>
      <c r="G53" s="36">
        <v>0</v>
      </c>
    </row>
    <row r="54" spans="2:10" hidden="1">
      <c r="C54" s="41"/>
      <c r="D54" s="38"/>
      <c r="E54" s="42"/>
      <c r="F54" s="43"/>
      <c r="G54" s="42"/>
    </row>
    <row r="55" spans="2:10" hidden="1">
      <c r="B55" s="22">
        <v>85</v>
      </c>
      <c r="C55" s="48" t="s">
        <v>79</v>
      </c>
      <c r="D55" s="49"/>
      <c r="E55" s="36"/>
      <c r="F55" s="37"/>
      <c r="G55" s="36"/>
    </row>
    <row r="56" spans="2:10" ht="7.2" customHeight="1">
      <c r="C56" s="41"/>
      <c r="D56" s="38"/>
      <c r="E56" s="42"/>
      <c r="F56" s="43"/>
      <c r="G56" s="42"/>
    </row>
    <row r="57" spans="2:10">
      <c r="B57" s="22">
        <v>300</v>
      </c>
      <c r="C57" s="47" t="s">
        <v>70</v>
      </c>
      <c r="D57" s="40"/>
      <c r="E57" s="36">
        <v>-54999.02</v>
      </c>
      <c r="F57" s="37"/>
      <c r="G57" s="36">
        <v>-10711.56</v>
      </c>
    </row>
    <row r="58" spans="2:10" ht="6.6" customHeight="1">
      <c r="C58" s="46"/>
      <c r="D58" s="34"/>
      <c r="E58" s="36"/>
      <c r="F58" s="37"/>
      <c r="G58" s="36"/>
    </row>
    <row r="59" spans="2:10">
      <c r="C59" s="46" t="s">
        <v>80</v>
      </c>
      <c r="D59" s="34"/>
      <c r="E59" s="36">
        <f>E16+E20+E22+E24+E30+E34+E39+E43+E45+E47+E49+E53+E55+E57</f>
        <v>2892890.4599999976</v>
      </c>
      <c r="F59" s="37"/>
      <c r="G59" s="36">
        <f>G16+G20+G22+G24+G30+G34+G39+G43+G45+G47+G49+G53+G55+G57</f>
        <v>2084701.0200000016</v>
      </c>
      <c r="J59" s="43"/>
    </row>
    <row r="60" spans="2:10" ht="7.2" customHeight="1">
      <c r="C60" s="46"/>
      <c r="D60" s="34"/>
      <c r="E60" s="36"/>
      <c r="F60" s="37"/>
      <c r="G60" s="36"/>
    </row>
    <row r="61" spans="2:10">
      <c r="C61" s="47" t="s">
        <v>71</v>
      </c>
      <c r="D61" s="40"/>
      <c r="E61" s="36">
        <f>SUM(E62:E63)</f>
        <v>80221.81</v>
      </c>
      <c r="F61" s="37"/>
      <c r="G61" s="36">
        <f>SUM(G62:G63)</f>
        <v>73273.78</v>
      </c>
    </row>
    <row r="62" spans="2:10">
      <c r="B62" s="22">
        <v>86</v>
      </c>
      <c r="C62" s="41" t="s">
        <v>55</v>
      </c>
      <c r="D62" s="38"/>
      <c r="E62" s="42"/>
      <c r="F62" s="50"/>
      <c r="G62" s="42"/>
    </row>
    <row r="63" spans="2:10">
      <c r="B63" s="22">
        <v>87</v>
      </c>
      <c r="C63" s="41" t="s">
        <v>94</v>
      </c>
      <c r="D63" s="38"/>
      <c r="E63" s="42">
        <v>80221.81</v>
      </c>
      <c r="F63" s="50"/>
      <c r="G63" s="42">
        <v>73273.78</v>
      </c>
    </row>
    <row r="64" spans="2:10" ht="7.2" customHeight="1">
      <c r="C64" s="47"/>
      <c r="D64" s="40"/>
      <c r="E64" s="36"/>
      <c r="F64" s="37"/>
      <c r="G64" s="36"/>
    </row>
    <row r="65" spans="2:7">
      <c r="B65" s="22">
        <v>88</v>
      </c>
      <c r="C65" s="46" t="s">
        <v>72</v>
      </c>
      <c r="D65" s="34"/>
      <c r="E65" s="36">
        <v>-924450.29</v>
      </c>
      <c r="F65" s="37"/>
      <c r="G65" s="36">
        <v>-792936.62</v>
      </c>
    </row>
    <row r="66" spans="2:7" hidden="1">
      <c r="C66" s="46"/>
      <c r="D66" s="34"/>
      <c r="E66" s="36"/>
      <c r="F66" s="37"/>
      <c r="G66" s="36"/>
    </row>
    <row r="67" spans="2:7" hidden="1">
      <c r="C67" s="46" t="s">
        <v>73</v>
      </c>
      <c r="D67" s="34"/>
      <c r="E67" s="36">
        <f>SUM(E68:E69)</f>
        <v>0</v>
      </c>
      <c r="F67" s="43"/>
      <c r="G67" s="36">
        <f>SUM(G68:G69)</f>
        <v>0</v>
      </c>
    </row>
    <row r="68" spans="2:7" hidden="1">
      <c r="B68" s="22">
        <v>89</v>
      </c>
      <c r="C68" s="41" t="s">
        <v>56</v>
      </c>
      <c r="D68" s="38"/>
      <c r="E68" s="42"/>
      <c r="F68" s="43"/>
      <c r="G68" s="42"/>
    </row>
    <row r="69" spans="2:7" hidden="1">
      <c r="B69" s="22">
        <v>90</v>
      </c>
      <c r="C69" s="41" t="s">
        <v>57</v>
      </c>
      <c r="D69" s="38"/>
      <c r="E69" s="42"/>
      <c r="F69" s="43"/>
      <c r="G69" s="42"/>
    </row>
    <row r="70" spans="2:7" ht="8.4" customHeight="1">
      <c r="C70" s="46"/>
      <c r="D70" s="34"/>
      <c r="E70" s="43"/>
      <c r="F70" s="43"/>
      <c r="G70" s="43"/>
    </row>
    <row r="71" spans="2:7">
      <c r="B71" s="22">
        <v>91</v>
      </c>
      <c r="C71" s="46" t="s">
        <v>74</v>
      </c>
      <c r="D71" s="34"/>
      <c r="E71" s="36">
        <v>-134978.20000000001</v>
      </c>
      <c r="F71" s="37"/>
      <c r="G71" s="36">
        <v>-36599.56</v>
      </c>
    </row>
    <row r="72" spans="2:7" ht="7.2" customHeight="1">
      <c r="C72" s="46"/>
      <c r="D72" s="34"/>
      <c r="E72" s="36"/>
      <c r="F72" s="37"/>
      <c r="G72" s="36"/>
    </row>
    <row r="73" spans="2:7">
      <c r="C73" s="46" t="s">
        <v>75</v>
      </c>
      <c r="D73" s="34"/>
      <c r="E73" s="36">
        <f>SUM(E74:E75)</f>
        <v>0</v>
      </c>
      <c r="F73" s="43"/>
      <c r="G73" s="36">
        <f>SUM(G74:G75)</f>
        <v>-500000</v>
      </c>
    </row>
    <row r="74" spans="2:7">
      <c r="B74" s="22">
        <v>92</v>
      </c>
      <c r="C74" s="41" t="s">
        <v>53</v>
      </c>
      <c r="D74" s="38"/>
      <c r="E74" s="42"/>
      <c r="F74" s="43"/>
      <c r="G74" s="42">
        <v>438536.01</v>
      </c>
    </row>
    <row r="75" spans="2:7">
      <c r="B75" s="22">
        <v>93</v>
      </c>
      <c r="C75" s="41" t="s">
        <v>54</v>
      </c>
      <c r="D75" s="38"/>
      <c r="E75" s="42"/>
      <c r="F75" s="43"/>
      <c r="G75" s="42">
        <v>-938536.01</v>
      </c>
    </row>
    <row r="76" spans="2:7" ht="6.6" customHeight="1">
      <c r="C76" s="46"/>
      <c r="D76" s="34"/>
      <c r="E76" s="43"/>
      <c r="F76" s="43"/>
      <c r="G76" s="43"/>
    </row>
    <row r="77" spans="2:7">
      <c r="C77" s="46" t="s">
        <v>81</v>
      </c>
      <c r="D77" s="34"/>
      <c r="E77" s="36">
        <f>E61+E65+E67+E71+E73</f>
        <v>-979206.67999999993</v>
      </c>
      <c r="F77" s="37"/>
      <c r="G77" s="36">
        <f>G61+G65+G67+G71+G73</f>
        <v>-1256262.3999999999</v>
      </c>
    </row>
    <row r="78" spans="2:7" ht="9" customHeight="1">
      <c r="C78" s="46"/>
      <c r="D78" s="34"/>
      <c r="E78" s="36"/>
      <c r="F78" s="37"/>
      <c r="G78" s="36"/>
    </row>
    <row r="79" spans="2:7">
      <c r="B79" s="22">
        <v>94</v>
      </c>
      <c r="C79" s="46" t="s">
        <v>82</v>
      </c>
      <c r="D79" s="34"/>
      <c r="E79" s="36"/>
      <c r="F79" s="37"/>
      <c r="G79" s="36"/>
    </row>
    <row r="80" spans="2:7" hidden="1">
      <c r="B80" s="22">
        <v>95</v>
      </c>
      <c r="C80" s="46" t="s">
        <v>83</v>
      </c>
      <c r="D80" s="34"/>
      <c r="E80" s="36"/>
      <c r="F80" s="37"/>
      <c r="G80" s="36"/>
    </row>
    <row r="81" spans="2:12">
      <c r="B81" s="22">
        <v>96</v>
      </c>
      <c r="C81" s="46" t="s">
        <v>84</v>
      </c>
      <c r="D81" s="34"/>
      <c r="E81" s="36"/>
      <c r="F81" s="37"/>
      <c r="G81" s="36"/>
    </row>
    <row r="82" spans="2:12" ht="7.2" customHeight="1">
      <c r="C82" s="46"/>
      <c r="D82" s="34"/>
      <c r="E82" s="36"/>
      <c r="F82" s="37"/>
      <c r="G82" s="36"/>
    </row>
    <row r="83" spans="2:12">
      <c r="C83" s="46" t="s">
        <v>115</v>
      </c>
      <c r="D83" s="34"/>
      <c r="E83" s="36">
        <f>E59+E77+E79+E80+E81</f>
        <v>1913683.7799999977</v>
      </c>
      <c r="F83" s="37"/>
      <c r="G83" s="36">
        <f>G59+G77+G79+G80+G81</f>
        <v>828438.62000000174</v>
      </c>
      <c r="L83" s="43"/>
    </row>
    <row r="84" spans="2:12" ht="9" customHeight="1">
      <c r="C84" s="46"/>
      <c r="D84" s="34"/>
      <c r="E84" s="43"/>
      <c r="F84" s="43"/>
      <c r="G84" s="43"/>
    </row>
    <row r="85" spans="2:12">
      <c r="B85" s="22">
        <v>97</v>
      </c>
      <c r="C85" s="46" t="s">
        <v>76</v>
      </c>
      <c r="D85" s="34"/>
      <c r="E85" s="36">
        <v>-796832.13</v>
      </c>
      <c r="F85" s="37"/>
      <c r="G85" s="36">
        <v>-436967.44</v>
      </c>
    </row>
    <row r="86" spans="2:12" ht="9" customHeight="1">
      <c r="E86" s="43"/>
      <c r="F86" s="43"/>
      <c r="G86" s="43"/>
    </row>
    <row r="87" spans="2:12">
      <c r="C87" s="46" t="s">
        <v>116</v>
      </c>
      <c r="D87" s="34"/>
      <c r="E87" s="36">
        <f>E83+E85</f>
        <v>1116851.6499999976</v>
      </c>
      <c r="F87" s="37"/>
      <c r="G87" s="36">
        <f>G83+G85</f>
        <v>391471.18000000174</v>
      </c>
    </row>
    <row r="88" spans="2:12" ht="6" customHeight="1">
      <c r="E88" s="43"/>
      <c r="F88" s="43"/>
      <c r="G88" s="43"/>
    </row>
    <row r="89" spans="2:12">
      <c r="C89" s="46" t="s">
        <v>58</v>
      </c>
      <c r="D89" s="34"/>
      <c r="E89" s="36">
        <v>0</v>
      </c>
      <c r="F89" s="37"/>
      <c r="G89" s="36">
        <v>0</v>
      </c>
    </row>
    <row r="90" spans="2:12" hidden="1">
      <c r="C90" s="46"/>
      <c r="D90" s="34"/>
      <c r="E90" s="43"/>
      <c r="F90" s="43"/>
      <c r="G90" s="43"/>
    </row>
    <row r="91" spans="2:12" hidden="1">
      <c r="B91" s="22">
        <v>98</v>
      </c>
      <c r="C91" s="46" t="s">
        <v>77</v>
      </c>
      <c r="D91" s="34"/>
      <c r="E91" s="36"/>
      <c r="F91" s="37"/>
      <c r="G91" s="36"/>
    </row>
    <row r="92" spans="2:12" ht="6" customHeight="1">
      <c r="E92" s="43"/>
      <c r="F92" s="43"/>
      <c r="G92" s="43"/>
    </row>
    <row r="93" spans="2:12">
      <c r="C93" s="46" t="s">
        <v>59</v>
      </c>
      <c r="D93" s="34"/>
      <c r="E93" s="36">
        <f>E87+E91</f>
        <v>1116851.6499999976</v>
      </c>
      <c r="F93" s="37"/>
      <c r="G93" s="36">
        <f>G87+G91</f>
        <v>391471.18000000174</v>
      </c>
    </row>
    <row r="94" spans="2:12" ht="7.2" customHeight="1">
      <c r="B94" s="44"/>
      <c r="E94" s="43"/>
      <c r="F94" s="43"/>
      <c r="G94" s="43"/>
    </row>
    <row r="95" spans="2:12">
      <c r="B95" s="44"/>
      <c r="C95" s="51" t="s">
        <v>60</v>
      </c>
      <c r="D95" s="52"/>
      <c r="E95" s="36">
        <f>E93-E96</f>
        <v>1290918.2199999976</v>
      </c>
      <c r="F95" s="37"/>
      <c r="G95" s="36">
        <f>G93-G96</f>
        <v>568502.27000000176</v>
      </c>
    </row>
    <row r="96" spans="2:12">
      <c r="B96" s="44">
        <v>32</v>
      </c>
      <c r="C96" s="51" t="s">
        <v>61</v>
      </c>
      <c r="D96" s="52"/>
      <c r="E96" s="36">
        <v>-174066.57</v>
      </c>
      <c r="F96" s="37"/>
      <c r="G96" s="36">
        <v>-177031.09</v>
      </c>
    </row>
    <row r="97" spans="2:7">
      <c r="B97" s="44"/>
    </row>
    <row r="98" spans="2:7" hidden="1">
      <c r="B98" s="44"/>
      <c r="G98" s="44"/>
    </row>
    <row r="99" spans="2:7" hidden="1"/>
  </sheetData>
  <mergeCells count="4">
    <mergeCell ref="B3:G3"/>
    <mergeCell ref="B4:G4"/>
    <mergeCell ref="B5:G5"/>
    <mergeCell ref="B7:G7"/>
  </mergeCells>
  <pageMargins left="0.98425196850393704" right="0.78740157480314965" top="0.98425196850393704" bottom="1.2204724409448819" header="0.39370078740157483" footer="0.59055118110236227"/>
  <pageSetup paperSize="8" scale="86" orientation="portrait" r:id="rId1"/>
  <headerFooter alignWithMargins="0">
    <oddFooter>&amp;C&amp;"Times New Roman,Normal"&amp;12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Activo</vt:lpstr>
      <vt:lpstr>Pasivo</vt:lpstr>
      <vt:lpstr>Cuenta de resultados</vt:lpstr>
      <vt:lpstr>'Cuenta de resultados'!Área_de_impresión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Orrasco</dc:creator>
  <cp:lastModifiedBy>Javier Raya</cp:lastModifiedBy>
  <cp:lastPrinted>2021-03-15T10:26:24Z</cp:lastPrinted>
  <dcterms:created xsi:type="dcterms:W3CDTF">2012-06-20T07:06:39Z</dcterms:created>
  <dcterms:modified xsi:type="dcterms:W3CDTF">2023-04-04T12:38:25Z</dcterms:modified>
</cp:coreProperties>
</file>